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Ex 12.1" sheetId="1" r:id="rId1"/>
    <sheet name="Ex 12.2" sheetId="2" r:id="rId2"/>
    <sheet name="Ex 12.3" sheetId="3" r:id="rId3"/>
    <sheet name="Ex 12.4" sheetId="4" r:id="rId4"/>
    <sheet name="Ex 12.5" sheetId="5" r:id="rId5"/>
    <sheet name="Ex 12.6" sheetId="6" r:id="rId6"/>
  </sheets>
  <calcPr calcId="125725"/>
</workbook>
</file>

<file path=xl/calcChain.xml><?xml version="1.0" encoding="utf-8"?>
<calcChain xmlns="http://schemas.openxmlformats.org/spreadsheetml/2006/main">
  <c r="E19" i="6"/>
  <c r="E18"/>
  <c r="E17"/>
  <c r="E16"/>
  <c r="E15"/>
  <c r="E14"/>
  <c r="D19"/>
  <c r="D18"/>
  <c r="D17"/>
  <c r="D16"/>
  <c r="D15"/>
  <c r="D14"/>
  <c r="C18"/>
  <c r="C17"/>
  <c r="C16"/>
  <c r="C15"/>
  <c r="C14"/>
  <c r="B19"/>
  <c r="B18"/>
  <c r="B17"/>
  <c r="B16"/>
  <c r="B15"/>
  <c r="B14"/>
  <c r="C11"/>
  <c r="C10"/>
  <c r="C9"/>
  <c r="C17" i="5"/>
  <c r="C14"/>
  <c r="C13"/>
  <c r="C16" i="4"/>
  <c r="C17" s="1"/>
  <c r="C14"/>
  <c r="C13"/>
  <c r="D17" i="3"/>
  <c r="D15"/>
  <c r="D14"/>
  <c r="D12"/>
  <c r="D11"/>
  <c r="C15"/>
  <c r="C11"/>
  <c r="C12"/>
  <c r="C10" i="2"/>
  <c r="C9"/>
  <c r="C16" i="1"/>
  <c r="C15"/>
  <c r="C14"/>
  <c r="C12"/>
  <c r="C11"/>
  <c r="C10"/>
  <c r="C14" i="3" l="1"/>
  <c r="C17" s="1"/>
</calcChain>
</file>

<file path=xl/sharedStrings.xml><?xml version="1.0" encoding="utf-8"?>
<sst xmlns="http://schemas.openxmlformats.org/spreadsheetml/2006/main" count="132" uniqueCount="64">
  <si>
    <t>μ</t>
  </si>
  <si>
    <t>σ</t>
  </si>
  <si>
    <t>c</t>
  </si>
  <si>
    <t>mean</t>
  </si>
  <si>
    <t>Std. deviation</t>
  </si>
  <si>
    <t>Retail</t>
  </si>
  <si>
    <t>Cost</t>
  </si>
  <si>
    <t>p</t>
  </si>
  <si>
    <t>Disposal</t>
  </si>
  <si>
    <t>Inventory holding</t>
  </si>
  <si>
    <t>Salvage value</t>
  </si>
  <si>
    <t>Cost of understocking</t>
  </si>
  <si>
    <t>Cost of overstocking</t>
  </si>
  <si>
    <t>Sportmart - Evaluating the Optimal Service Level for Seasonal Items</t>
  </si>
  <si>
    <t>Cu</t>
  </si>
  <si>
    <t>Co</t>
  </si>
  <si>
    <t>s</t>
  </si>
  <si>
    <t>Cycle Service Level</t>
  </si>
  <si>
    <t>CSL</t>
  </si>
  <si>
    <t>Optimal Order Quantity</t>
  </si>
  <si>
    <t>O</t>
  </si>
  <si>
    <t>Expected profit</t>
  </si>
  <si>
    <t>Order size</t>
  </si>
  <si>
    <t>Expected Overstock</t>
  </si>
  <si>
    <t>Expected Understock</t>
  </si>
  <si>
    <t>pairs</t>
  </si>
  <si>
    <t>Sportmart - Evaluating Expected Overstock and Understock</t>
  </si>
  <si>
    <t>SparesRUs - Ealuating Service Level with Quantity Discounts</t>
  </si>
  <si>
    <t>Value w/o discount</t>
  </si>
  <si>
    <t>Value with discount</t>
  </si>
  <si>
    <t>Minimum Order Quantity</t>
  </si>
  <si>
    <t>Wal-Mart - Imputing Cost of Stockout from Inventory Policy</t>
  </si>
  <si>
    <t>Lot Size</t>
  </si>
  <si>
    <t>Q</t>
  </si>
  <si>
    <t>Reorder Point</t>
  </si>
  <si>
    <t>ROP</t>
  </si>
  <si>
    <t>Average demand per week</t>
  </si>
  <si>
    <t>D</t>
  </si>
  <si>
    <t>Average demand per year</t>
  </si>
  <si>
    <t>Dyear</t>
  </si>
  <si>
    <t>Std Deviation of demand per week</t>
  </si>
  <si>
    <t>σD</t>
  </si>
  <si>
    <t>Unit cost</t>
  </si>
  <si>
    <t>C</t>
  </si>
  <si>
    <t>Holding cost as a % of product cost</t>
  </si>
  <si>
    <t>h</t>
  </si>
  <si>
    <t>Cost of holding one unit</t>
  </si>
  <si>
    <t>H</t>
  </si>
  <si>
    <t>Lead time</t>
  </si>
  <si>
    <t>L</t>
  </si>
  <si>
    <t>Mean demand over lead time</t>
  </si>
  <si>
    <t>DL</t>
  </si>
  <si>
    <t>Std deviation of demand over lead time</t>
  </si>
  <si>
    <t>σL</t>
  </si>
  <si>
    <t>Cost of stocking out</t>
  </si>
  <si>
    <t>Wal-Mart - Evaluating Optimal Service Level when Demand is lost</t>
  </si>
  <si>
    <t>Bloomingdale's - Impact of Improved Forecasts</t>
  </si>
  <si>
    <t>Retail price</t>
  </si>
  <si>
    <t>Mean</t>
  </si>
  <si>
    <t>Std deviation</t>
  </si>
  <si>
    <t>Cycle stock level</t>
  </si>
  <si>
    <t>Standard Deviation of Forecast error</t>
  </si>
  <si>
    <t>Optimal Order Size</t>
  </si>
  <si>
    <t>Expected Profit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</si>
</sst>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  <numFmt numFmtId="167" formatCode="_(* #,##0_);_(* \(#,##0\);_(* &quot;-&quot;??_);_(@_)"/>
    <numFmt numFmtId="168" formatCode="0.0000"/>
    <numFmt numFmtId="170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5" fontId="2" fillId="0" borderId="0" xfId="2" applyNumberFormat="1" applyFont="1"/>
    <xf numFmtId="165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43" fontId="0" fillId="0" borderId="0" xfId="1" applyFont="1"/>
    <xf numFmtId="43" fontId="2" fillId="0" borderId="0" xfId="1" applyFont="1"/>
    <xf numFmtId="167" fontId="2" fillId="0" borderId="0" xfId="1" applyNumberFormat="1" applyFont="1"/>
    <xf numFmtId="167" fontId="2" fillId="0" borderId="0" xfId="0" applyNumberFormat="1" applyFont="1"/>
    <xf numFmtId="0" fontId="5" fillId="0" borderId="0" xfId="0" applyFont="1"/>
    <xf numFmtId="44" fontId="0" fillId="0" borderId="0" xfId="2" applyFont="1"/>
    <xf numFmtId="0" fontId="6" fillId="0" borderId="0" xfId="0" applyFont="1" applyAlignment="1">
      <alignment horizontal="center"/>
    </xf>
    <xf numFmtId="44" fontId="4" fillId="0" borderId="0" xfId="2" applyFont="1"/>
    <xf numFmtId="9" fontId="4" fillId="0" borderId="0" xfId="3" applyFont="1"/>
    <xf numFmtId="168" fontId="0" fillId="0" borderId="0" xfId="0" applyNumberFormat="1"/>
    <xf numFmtId="170" fontId="0" fillId="0" borderId="0" xfId="0" applyNumberFormat="1"/>
    <xf numFmtId="165" fontId="4" fillId="0" borderId="0" xfId="2" applyNumberFormat="1" applyFont="1"/>
    <xf numFmtId="170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65" fontId="4" fillId="0" borderId="0" xfId="2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G17" sqref="G17"/>
    </sheetView>
  </sheetViews>
  <sheetFormatPr defaultRowHeight="15"/>
  <cols>
    <col min="1" max="1" width="28.140625" customWidth="1"/>
    <col min="2" max="2" width="5.140625" customWidth="1"/>
    <col min="3" max="3" width="16" bestFit="1" customWidth="1"/>
  </cols>
  <sheetData>
    <row r="1" spans="1:3" ht="21">
      <c r="A1" s="2" t="s">
        <v>13</v>
      </c>
      <c r="B1" s="2"/>
    </row>
    <row r="3" spans="1:3" ht="18.75">
      <c r="A3" s="1" t="s">
        <v>3</v>
      </c>
      <c r="B3" s="3" t="s">
        <v>0</v>
      </c>
      <c r="C3" s="1">
        <v>350</v>
      </c>
    </row>
    <row r="4" spans="1:3" ht="18.75">
      <c r="A4" s="1" t="s">
        <v>4</v>
      </c>
      <c r="B4" s="3" t="s">
        <v>1</v>
      </c>
      <c r="C4" s="1">
        <v>100</v>
      </c>
    </row>
    <row r="5" spans="1:3" ht="18.75">
      <c r="A5" s="1" t="s">
        <v>6</v>
      </c>
      <c r="B5" s="3" t="s">
        <v>2</v>
      </c>
      <c r="C5" s="4">
        <v>100</v>
      </c>
    </row>
    <row r="6" spans="1:3" ht="18.75">
      <c r="A6" s="1" t="s">
        <v>5</v>
      </c>
      <c r="B6" s="3" t="s">
        <v>7</v>
      </c>
      <c r="C6" s="4">
        <v>250</v>
      </c>
    </row>
    <row r="7" spans="1:3" ht="18.75">
      <c r="A7" s="1" t="s">
        <v>8</v>
      </c>
      <c r="C7" s="4">
        <v>85</v>
      </c>
    </row>
    <row r="8" spans="1:3" ht="18.75">
      <c r="A8" s="1" t="s">
        <v>9</v>
      </c>
      <c r="C8" s="4">
        <v>5</v>
      </c>
    </row>
    <row r="10" spans="1:3" ht="18.75">
      <c r="A10" s="1" t="s">
        <v>10</v>
      </c>
      <c r="B10" s="3" t="s">
        <v>16</v>
      </c>
      <c r="C10" s="5">
        <f>C7-C8</f>
        <v>80</v>
      </c>
    </row>
    <row r="11" spans="1:3" ht="18.75">
      <c r="A11" s="1" t="s">
        <v>11</v>
      </c>
      <c r="B11" s="3" t="s">
        <v>14</v>
      </c>
      <c r="C11" s="5">
        <f>C6-C5</f>
        <v>150</v>
      </c>
    </row>
    <row r="12" spans="1:3" ht="18.75">
      <c r="A12" s="1" t="s">
        <v>12</v>
      </c>
      <c r="B12" s="3" t="s">
        <v>15</v>
      </c>
      <c r="C12" s="5">
        <f>C5-C10</f>
        <v>20</v>
      </c>
    </row>
    <row r="13" spans="1:3" ht="18.75">
      <c r="B13" s="1"/>
    </row>
    <row r="14" spans="1:3" ht="18.75">
      <c r="A14" s="1" t="s">
        <v>17</v>
      </c>
      <c r="B14" s="3" t="s">
        <v>18</v>
      </c>
      <c r="C14" s="9">
        <f>C11/(C11+C12)</f>
        <v>0.88235294117647056</v>
      </c>
    </row>
    <row r="15" spans="1:3" ht="18.75">
      <c r="A15" s="1" t="s">
        <v>19</v>
      </c>
      <c r="B15" s="3" t="s">
        <v>20</v>
      </c>
      <c r="C15" s="1">
        <f>TRUNC(NORMINV(C14,C3,C4),0)</f>
        <v>468</v>
      </c>
    </row>
    <row r="16" spans="1:3" ht="18.75">
      <c r="A16" s="1" t="s">
        <v>21</v>
      </c>
      <c r="C16" s="5">
        <f>(C6-C10)*C3*NORMDIST((C15-C3)/C4,0,1,1)-(C6-C10)*C4*NORMDIST((C15-C3)/C4,0,1,0)-C15*(C5-C10)*NORMDIST(C15,C3,C4,1)+C15*(C6-C5)*(1-NORMDIST(C15,C3,C4,1))</f>
        <v>49146.46912596764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C9" sqref="C9"/>
    </sheetView>
  </sheetViews>
  <sheetFormatPr defaultRowHeight="15"/>
  <cols>
    <col min="1" max="1" width="28.85546875" customWidth="1"/>
    <col min="3" max="3" width="12.28515625" bestFit="1" customWidth="1"/>
  </cols>
  <sheetData>
    <row r="1" spans="1:4" ht="21">
      <c r="A1" s="2" t="s">
        <v>26</v>
      </c>
      <c r="B1" s="2"/>
    </row>
    <row r="3" spans="1:4" ht="18.75">
      <c r="A3" s="1" t="s">
        <v>3</v>
      </c>
      <c r="B3" s="3" t="s">
        <v>0</v>
      </c>
      <c r="C3" s="1">
        <v>350</v>
      </c>
    </row>
    <row r="4" spans="1:4" ht="18.75">
      <c r="A4" s="1" t="s">
        <v>4</v>
      </c>
      <c r="B4" s="3" t="s">
        <v>1</v>
      </c>
      <c r="C4" s="1">
        <v>100</v>
      </c>
    </row>
    <row r="5" spans="1:4" ht="18.75">
      <c r="A5" s="1" t="s">
        <v>6</v>
      </c>
      <c r="B5" s="3" t="s">
        <v>2</v>
      </c>
      <c r="C5" s="4">
        <v>100</v>
      </c>
    </row>
    <row r="6" spans="1:4" ht="18.75">
      <c r="A6" s="1" t="s">
        <v>5</v>
      </c>
      <c r="B6" s="3" t="s">
        <v>7</v>
      </c>
      <c r="C6" s="4">
        <v>250</v>
      </c>
    </row>
    <row r="7" spans="1:4" ht="18.75">
      <c r="A7" s="1" t="s">
        <v>22</v>
      </c>
      <c r="B7" s="3" t="s">
        <v>20</v>
      </c>
      <c r="C7" s="10">
        <v>450</v>
      </c>
    </row>
    <row r="8" spans="1:4" ht="18.75">
      <c r="A8" s="1"/>
      <c r="C8" s="4"/>
    </row>
    <row r="9" spans="1:4" ht="18.75">
      <c r="A9" s="1" t="s">
        <v>23</v>
      </c>
      <c r="C9" s="1">
        <f>ROUND((C7-C3)*NORMDIST((C7-C3)/C4,0,1,1)+C4*NORMDIST((C7-C3)/C4,0,1,0),0)</f>
        <v>108</v>
      </c>
      <c r="D9" s="1" t="s">
        <v>25</v>
      </c>
    </row>
    <row r="10" spans="1:4" ht="18.75">
      <c r="A10" s="1" t="s">
        <v>24</v>
      </c>
      <c r="B10" s="3"/>
      <c r="C10" s="11">
        <f>ROUND((C3-C7)*(1-NORMDIST((C7-C3)/C4,0,1,1))+C4*NORMDIST((C7-C3)/C4,0,1,0),0)</f>
        <v>8</v>
      </c>
      <c r="D10" s="1" t="s">
        <v>25</v>
      </c>
    </row>
    <row r="11" spans="1:4" ht="18.75">
      <c r="A11" s="1"/>
      <c r="B11" s="3"/>
      <c r="C11" s="5"/>
    </row>
    <row r="12" spans="1:4" ht="18.75">
      <c r="A12" s="1"/>
      <c r="B12" s="3"/>
      <c r="C12" s="5"/>
    </row>
    <row r="13" spans="1:4" ht="18.75">
      <c r="B13" s="1"/>
    </row>
    <row r="14" spans="1:4" ht="18.75">
      <c r="A14" s="1"/>
      <c r="B14" s="3"/>
      <c r="C14" s="9"/>
    </row>
    <row r="15" spans="1:4" ht="18.75">
      <c r="A15" s="1"/>
      <c r="B15" s="3"/>
      <c r="C15" s="1"/>
    </row>
    <row r="16" spans="1:4" ht="18.75">
      <c r="A16" s="1"/>
      <c r="C1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18" sqref="D18"/>
    </sheetView>
  </sheetViews>
  <sheetFormatPr defaultRowHeight="15"/>
  <cols>
    <col min="1" max="1" width="29.7109375" customWidth="1"/>
    <col min="3" max="3" width="23.5703125" bestFit="1" customWidth="1"/>
    <col min="4" max="4" width="24.140625" bestFit="1" customWidth="1"/>
  </cols>
  <sheetData>
    <row r="1" spans="1:4" ht="21">
      <c r="A1" s="2" t="s">
        <v>27</v>
      </c>
      <c r="B1" s="2"/>
    </row>
    <row r="3" spans="1:4" ht="18.75">
      <c r="A3" s="1" t="s">
        <v>3</v>
      </c>
      <c r="B3" s="3" t="s">
        <v>0</v>
      </c>
      <c r="C3" s="1">
        <v>150</v>
      </c>
      <c r="D3" s="1">
        <v>150</v>
      </c>
    </row>
    <row r="4" spans="1:4" ht="18.75">
      <c r="A4" s="1" t="s">
        <v>4</v>
      </c>
      <c r="B4" s="3" t="s">
        <v>1</v>
      </c>
      <c r="C4" s="1">
        <v>40</v>
      </c>
      <c r="D4" s="1">
        <v>40</v>
      </c>
    </row>
    <row r="5" spans="1:4" ht="18.75">
      <c r="A5" s="1" t="s">
        <v>6</v>
      </c>
      <c r="B5" s="3" t="s">
        <v>2</v>
      </c>
      <c r="C5" s="4">
        <v>50</v>
      </c>
      <c r="D5" s="4">
        <v>45</v>
      </c>
    </row>
    <row r="6" spans="1:4" ht="18.75">
      <c r="A6" s="1" t="s">
        <v>5</v>
      </c>
      <c r="B6" s="3" t="s">
        <v>7</v>
      </c>
      <c r="C6" s="4">
        <v>200</v>
      </c>
      <c r="D6" s="4">
        <v>200</v>
      </c>
    </row>
    <row r="7" spans="1:4" ht="18.75">
      <c r="A7" s="1"/>
      <c r="C7" s="4"/>
    </row>
    <row r="8" spans="1:4" ht="18.75">
      <c r="A8" s="1"/>
      <c r="C8" s="4"/>
    </row>
    <row r="9" spans="1:4" ht="18.75">
      <c r="C9" s="12" t="s">
        <v>28</v>
      </c>
      <c r="D9" s="12" t="s">
        <v>29</v>
      </c>
    </row>
    <row r="10" spans="1:4" ht="18.75">
      <c r="A10" s="1"/>
      <c r="B10" s="3"/>
      <c r="C10" s="5"/>
    </row>
    <row r="11" spans="1:4" ht="18.75">
      <c r="A11" s="1" t="s">
        <v>11</v>
      </c>
      <c r="B11" s="3" t="s">
        <v>14</v>
      </c>
      <c r="C11" s="5">
        <f>C6-C5</f>
        <v>150</v>
      </c>
      <c r="D11" s="5">
        <f>D6-D5</f>
        <v>155</v>
      </c>
    </row>
    <row r="12" spans="1:4" ht="18.75">
      <c r="A12" s="1" t="s">
        <v>12</v>
      </c>
      <c r="B12" s="3" t="s">
        <v>15</v>
      </c>
      <c r="C12" s="5">
        <f>C5-C10</f>
        <v>50</v>
      </c>
      <c r="D12" s="5">
        <f>D5-D10</f>
        <v>45</v>
      </c>
    </row>
    <row r="13" spans="1:4" ht="18.75">
      <c r="B13" s="1"/>
    </row>
    <row r="14" spans="1:4" ht="18.75">
      <c r="A14" s="1" t="s">
        <v>17</v>
      </c>
      <c r="B14" s="3" t="s">
        <v>18</v>
      </c>
      <c r="C14" s="9">
        <f>C11/(C11+C12)</f>
        <v>0.75</v>
      </c>
      <c r="D14" s="9">
        <f>D11/(D11+D12)</f>
        <v>0.77500000000000002</v>
      </c>
    </row>
    <row r="15" spans="1:4" ht="18.75">
      <c r="A15" s="1" t="s">
        <v>19</v>
      </c>
      <c r="B15" s="3" t="s">
        <v>20</v>
      </c>
      <c r="C15" s="1">
        <f>ROUND(NORMINV(C14,C3,C4),0)</f>
        <v>177</v>
      </c>
      <c r="D15" s="1">
        <f>ROUND(NORMINV(D14,D3,D4),0)</f>
        <v>180</v>
      </c>
    </row>
    <row r="16" spans="1:4" ht="18.75">
      <c r="A16" s="1" t="s">
        <v>30</v>
      </c>
      <c r="B16" s="3"/>
      <c r="C16" s="1"/>
      <c r="D16" s="1">
        <v>200</v>
      </c>
    </row>
    <row r="17" spans="1:4" ht="18.75">
      <c r="A17" s="1" t="s">
        <v>21</v>
      </c>
      <c r="C17" s="5">
        <f>(C6-C10)*C3*NORMDIST((C15-C3)/C4,0,1,1)-(C6-C10)*C4*NORMDIST((C15-C3)/C4,0,1,0)-C15*(C5-C10)*NORMDIST(C15,C3,C4,1)+C15*(C6-C5)*(1-NORMDIST(C15,C3,C4,1))</f>
        <v>19957.78708762641</v>
      </c>
      <c r="D17" s="5">
        <f>(D6-D10)*D3*NORMDIST((D16-D3)/D4,0,1,1)-(D6-D10)*D4*NORMDIST((D16-D3)/D4,0,1,0)-D16*(D5-D10)*NORMDIST(D16,D3,D4,1)+D16*(D6-D5)*(1-NORMDIST(D16,D3,D4,1))</f>
        <v>20595.305053556378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A23" sqref="A23"/>
    </sheetView>
  </sheetViews>
  <sheetFormatPr defaultRowHeight="15"/>
  <cols>
    <col min="1" max="1" width="37.85546875" customWidth="1"/>
    <col min="3" max="3" width="11" bestFit="1" customWidth="1"/>
  </cols>
  <sheetData>
    <row r="1" spans="1:3" ht="18.75">
      <c r="A1" s="12" t="s">
        <v>31</v>
      </c>
    </row>
    <row r="3" spans="1:3" ht="15.75">
      <c r="A3" s="6" t="s">
        <v>32</v>
      </c>
      <c r="B3" s="7" t="s">
        <v>33</v>
      </c>
      <c r="C3" s="6">
        <v>400</v>
      </c>
    </row>
    <row r="4" spans="1:3" ht="15.75">
      <c r="A4" s="6" t="s">
        <v>34</v>
      </c>
      <c r="B4" s="7" t="s">
        <v>35</v>
      </c>
      <c r="C4" s="6">
        <v>300</v>
      </c>
    </row>
    <row r="5" spans="1:3" ht="15.75">
      <c r="A5" s="6" t="s">
        <v>36</v>
      </c>
      <c r="B5" s="7" t="s">
        <v>37</v>
      </c>
      <c r="C5" s="6">
        <v>100</v>
      </c>
    </row>
    <row r="6" spans="1:3" ht="15.75">
      <c r="A6" s="6" t="s">
        <v>38</v>
      </c>
      <c r="B6" s="7" t="s">
        <v>39</v>
      </c>
      <c r="C6" s="6">
        <v>5200</v>
      </c>
    </row>
    <row r="7" spans="1:3" ht="15.75">
      <c r="A7" s="6" t="s">
        <v>40</v>
      </c>
      <c r="B7" s="14" t="s">
        <v>41</v>
      </c>
      <c r="C7" s="6">
        <v>20</v>
      </c>
    </row>
    <row r="8" spans="1:3" ht="15.75">
      <c r="A8" s="6" t="s">
        <v>42</v>
      </c>
      <c r="B8" s="14" t="s">
        <v>43</v>
      </c>
      <c r="C8" s="15">
        <v>3</v>
      </c>
    </row>
    <row r="9" spans="1:3" ht="15.75">
      <c r="A9" s="6" t="s">
        <v>44</v>
      </c>
      <c r="B9" s="14" t="s">
        <v>45</v>
      </c>
      <c r="C9" s="16">
        <v>0.2</v>
      </c>
    </row>
    <row r="10" spans="1:3" ht="15.75">
      <c r="A10" s="6" t="s">
        <v>46</v>
      </c>
      <c r="B10" s="14" t="s">
        <v>47</v>
      </c>
      <c r="C10" s="15">
        <v>0.6</v>
      </c>
    </row>
    <row r="11" spans="1:3" ht="15.75">
      <c r="A11" s="6" t="s">
        <v>48</v>
      </c>
      <c r="B11" s="14" t="s">
        <v>49</v>
      </c>
      <c r="C11" s="6">
        <v>2</v>
      </c>
    </row>
    <row r="13" spans="1:3" ht="15.75">
      <c r="A13" s="6" t="s">
        <v>50</v>
      </c>
      <c r="B13" s="14" t="s">
        <v>51</v>
      </c>
      <c r="C13">
        <f>C5*C11</f>
        <v>200</v>
      </c>
    </row>
    <row r="14" spans="1:3" ht="15.75">
      <c r="A14" s="6" t="s">
        <v>52</v>
      </c>
      <c r="B14" s="14" t="s">
        <v>53</v>
      </c>
      <c r="C14" s="18">
        <f>C7*SQRT(C11)</f>
        <v>28.284271247461902</v>
      </c>
    </row>
    <row r="16" spans="1:3" ht="15.75">
      <c r="B16" s="14" t="s">
        <v>18</v>
      </c>
      <c r="C16" s="17">
        <f>ROUND(NORMDIST(C4,C13,C14,1),4)</f>
        <v>0.99980000000000002</v>
      </c>
    </row>
    <row r="17" spans="1:3" ht="15.75">
      <c r="A17" t="s">
        <v>54</v>
      </c>
      <c r="B17" s="14" t="s">
        <v>14</v>
      </c>
      <c r="C17" s="13">
        <f>(C10*C3)/((1-C16)*C6)</f>
        <v>230.76923076925618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C17" sqref="C17"/>
    </sheetView>
  </sheetViews>
  <sheetFormatPr defaultRowHeight="15"/>
  <cols>
    <col min="1" max="1" width="39" customWidth="1"/>
  </cols>
  <sheetData>
    <row r="1" spans="1:3" ht="18.75">
      <c r="A1" s="12" t="s">
        <v>55</v>
      </c>
    </row>
    <row r="3" spans="1:3" ht="15.75">
      <c r="A3" s="6" t="s">
        <v>32</v>
      </c>
      <c r="B3" s="7" t="s">
        <v>33</v>
      </c>
      <c r="C3" s="6">
        <v>400</v>
      </c>
    </row>
    <row r="4" spans="1:3" ht="15.75">
      <c r="A4" s="6" t="s">
        <v>34</v>
      </c>
      <c r="B4" s="7" t="s">
        <v>35</v>
      </c>
      <c r="C4" s="6">
        <v>300</v>
      </c>
    </row>
    <row r="5" spans="1:3" ht="15.75">
      <c r="A5" s="6" t="s">
        <v>36</v>
      </c>
      <c r="B5" s="7" t="s">
        <v>37</v>
      </c>
      <c r="C5" s="6">
        <v>100</v>
      </c>
    </row>
    <row r="6" spans="1:3" ht="15.75">
      <c r="A6" s="6" t="s">
        <v>38</v>
      </c>
      <c r="B6" s="7" t="s">
        <v>39</v>
      </c>
      <c r="C6" s="6">
        <v>5200</v>
      </c>
    </row>
    <row r="7" spans="1:3" ht="15.75">
      <c r="A7" s="6" t="s">
        <v>40</v>
      </c>
      <c r="B7" s="14" t="s">
        <v>41</v>
      </c>
      <c r="C7" s="6">
        <v>20</v>
      </c>
    </row>
    <row r="8" spans="1:3" ht="15.75">
      <c r="A8" s="6" t="s">
        <v>42</v>
      </c>
      <c r="B8" s="14" t="s">
        <v>43</v>
      </c>
      <c r="C8" s="15">
        <v>3</v>
      </c>
    </row>
    <row r="9" spans="1:3" ht="15.75">
      <c r="A9" s="6" t="s">
        <v>44</v>
      </c>
      <c r="B9" s="14" t="s">
        <v>45</v>
      </c>
      <c r="C9" s="16">
        <v>0.2</v>
      </c>
    </row>
    <row r="10" spans="1:3" ht="15.75">
      <c r="A10" s="6" t="s">
        <v>46</v>
      </c>
      <c r="B10" s="14" t="s">
        <v>47</v>
      </c>
      <c r="C10" s="15">
        <v>0.6</v>
      </c>
    </row>
    <row r="11" spans="1:3" ht="15.75">
      <c r="A11" s="6" t="s">
        <v>48</v>
      </c>
      <c r="B11" s="14" t="s">
        <v>49</v>
      </c>
      <c r="C11" s="6">
        <v>2</v>
      </c>
    </row>
    <row r="13" spans="1:3" ht="15.75">
      <c r="A13" s="6" t="s">
        <v>50</v>
      </c>
      <c r="B13" s="14" t="s">
        <v>51</v>
      </c>
      <c r="C13">
        <f>C5*C11</f>
        <v>200</v>
      </c>
    </row>
    <row r="14" spans="1:3" ht="15.75">
      <c r="A14" s="6" t="s">
        <v>52</v>
      </c>
      <c r="B14" s="14" t="s">
        <v>53</v>
      </c>
      <c r="C14" s="18">
        <f>C7*SQRT(C11)</f>
        <v>28.284271247461902</v>
      </c>
    </row>
    <row r="15" spans="1:3" ht="15.75">
      <c r="A15" s="6" t="s">
        <v>11</v>
      </c>
      <c r="B15" s="14" t="s">
        <v>14</v>
      </c>
      <c r="C15" s="13">
        <v>2</v>
      </c>
    </row>
    <row r="16" spans="1:3" ht="15.75">
      <c r="B16" s="14"/>
      <c r="C16" s="17"/>
    </row>
    <row r="17" spans="2:3" ht="15.75">
      <c r="B17" s="14" t="s">
        <v>18</v>
      </c>
      <c r="C17" s="8">
        <f>1-((C10*C3)/((C10*C3)+(C6*C15)))</f>
        <v>0.97744360902255645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E20" sqref="E20"/>
    </sheetView>
  </sheetViews>
  <sheetFormatPr defaultRowHeight="15"/>
  <cols>
    <col min="1" max="1" width="37.42578125" customWidth="1"/>
    <col min="2" max="3" width="18.7109375" bestFit="1" customWidth="1"/>
    <col min="4" max="4" width="19.85546875" bestFit="1" customWidth="1"/>
    <col min="5" max="5" width="14.7109375" bestFit="1" customWidth="1"/>
  </cols>
  <sheetData>
    <row r="1" spans="1:5" ht="18.75">
      <c r="A1" s="12" t="s">
        <v>56</v>
      </c>
    </row>
    <row r="3" spans="1:5" ht="15.75">
      <c r="A3" s="6" t="s">
        <v>6</v>
      </c>
      <c r="B3" s="7" t="s">
        <v>2</v>
      </c>
      <c r="C3" s="19">
        <v>100</v>
      </c>
    </row>
    <row r="4" spans="1:5" ht="15.75">
      <c r="A4" s="6" t="s">
        <v>57</v>
      </c>
      <c r="B4" s="7" t="s">
        <v>7</v>
      </c>
      <c r="C4" s="19">
        <v>250</v>
      </c>
    </row>
    <row r="5" spans="1:5" ht="15.75">
      <c r="A5" s="6" t="s">
        <v>10</v>
      </c>
      <c r="B5" s="7" t="s">
        <v>16</v>
      </c>
      <c r="C5" s="19">
        <v>80</v>
      </c>
    </row>
    <row r="6" spans="1:5" ht="15.75">
      <c r="A6" s="6" t="s">
        <v>58</v>
      </c>
      <c r="B6" s="14" t="s">
        <v>0</v>
      </c>
      <c r="C6" s="6">
        <v>350</v>
      </c>
    </row>
    <row r="7" spans="1:5" ht="15.75">
      <c r="A7" s="6" t="s">
        <v>59</v>
      </c>
      <c r="B7" s="14" t="s">
        <v>1</v>
      </c>
      <c r="C7" s="6">
        <v>150</v>
      </c>
    </row>
    <row r="8" spans="1:5" ht="15.75">
      <c r="A8" s="6"/>
      <c r="B8" s="7"/>
      <c r="C8" s="6"/>
    </row>
    <row r="9" spans="1:5" ht="15.75">
      <c r="A9" s="6" t="s">
        <v>11</v>
      </c>
      <c r="B9" s="7" t="s">
        <v>14</v>
      </c>
      <c r="C9" s="19">
        <f>C4-C3</f>
        <v>150</v>
      </c>
    </row>
    <row r="10" spans="1:5" ht="15.75">
      <c r="A10" s="6" t="s">
        <v>12</v>
      </c>
      <c r="B10" s="7" t="s">
        <v>15</v>
      </c>
      <c r="C10" s="19">
        <f>C3-C5</f>
        <v>20</v>
      </c>
    </row>
    <row r="11" spans="1:5" ht="15.75">
      <c r="A11" s="6" t="s">
        <v>60</v>
      </c>
      <c r="B11" s="7" t="s">
        <v>18</v>
      </c>
      <c r="C11" s="6">
        <f>ROUND(C9/(C9+C10),2)</f>
        <v>0.88</v>
      </c>
    </row>
    <row r="13" spans="1:5" ht="15.75">
      <c r="A13" s="6" t="s">
        <v>61</v>
      </c>
      <c r="B13" s="7" t="s">
        <v>62</v>
      </c>
      <c r="C13" s="6" t="s">
        <v>23</v>
      </c>
      <c r="D13" s="6" t="s">
        <v>24</v>
      </c>
      <c r="E13" s="6" t="s">
        <v>63</v>
      </c>
    </row>
    <row r="14" spans="1:5" ht="15.75">
      <c r="A14" s="7">
        <v>150</v>
      </c>
      <c r="B14" s="7">
        <f>ROUND(NORMINV(C11,C6,A14),0)</f>
        <v>526</v>
      </c>
      <c r="C14" s="20">
        <f>(B14-C6)*NORMDIST((B14-C6)/A14,0,1,1)+A14*NORMDIST((B14-C6)/A14,0,1,0)</f>
        <v>184.88611361220882</v>
      </c>
      <c r="D14" s="20">
        <f>(C6-B14)*(1-NORMDIST((B14-C6)/A14,0,1,1))+A14*NORMDIST((B14-C6)/A14,0,1,0)</f>
        <v>8.8861136122088134</v>
      </c>
      <c r="E14" s="23">
        <f>(C4-C5)*C6*NORMDIST((B14-C6)/A14,0,1,1)-(C4-C5)*A14*NORMDIST((B14-C6)/A14,0,1,0)-B14*(C3-C5)*NORMDIST(B14,C6,A14,1)+B14*(C4-C3)*(1-NORMDIST(B14,C6,A14,1))</f>
        <v>47469.360685924505</v>
      </c>
    </row>
    <row r="15" spans="1:5" ht="15.75">
      <c r="A15" s="7">
        <v>120</v>
      </c>
      <c r="B15" s="7">
        <f>ROUND(NORMINV(C11,C6,A15),0)</f>
        <v>491</v>
      </c>
      <c r="C15" s="20">
        <f>(B15-C6)*NORMDIST((B15-C6)/A15,0,1,1)+A15*NORMDIST((B15-C6)/A15,0,1,0)</f>
        <v>148.08485805685774</v>
      </c>
      <c r="D15" s="20">
        <f>(C6-B15)*(1-NORMDIST((B15-C6)/A15,0,1,1))+A15*NORMDIST((B15-C6)/A15,0,1,0)</f>
        <v>7.0848580568577546</v>
      </c>
      <c r="E15" s="23">
        <f>(C4-C5)*C6*NORMDIST((B15-C6)/A15,0,1,1)-(C4-C5)*A15*NORMDIST((B15-C6)/A15,0,1,0)-B15*(C3-C5)*NORMDIST(B15,C6,A15,1)+B15*(C4-C3)*(1-NORMDIST(B15,C6,A15,1))</f>
        <v>48475.574130334186</v>
      </c>
    </row>
    <row r="16" spans="1:5" ht="15.75">
      <c r="A16" s="7">
        <v>90</v>
      </c>
      <c r="B16" s="7">
        <f>ROUND(NORMINV(C11,C6,A16),0)</f>
        <v>456</v>
      </c>
      <c r="C16" s="20">
        <f>(B16-C6)*NORMDIST((B16-C6)/A16,0,1,1)+A16*NORMDIST((B16-C6)/A16,0,1,0)</f>
        <v>111.28371358504188</v>
      </c>
      <c r="D16" s="20">
        <f>(C6-B16)*(1-NORMDIST((B16-C6)/A16,0,1,1))+A16*NORMDIST((B16-C6)/A16,0,1,0)</f>
        <v>5.2837135850418839</v>
      </c>
      <c r="E16" s="23">
        <f>(C4-C5)*C6*NORMDIST((B16-C6)/A16,0,1,1)-(C4-C5)*A16*NORMDIST((B16-C6)/A16,0,1,0)-B16*(C3-C5)*NORMDIST(B16,C6,A16,1)+B16*(C4-C3)*(1-NORMDIST(B16,C6,A16,1))</f>
        <v>49481.768690542878</v>
      </c>
    </row>
    <row r="17" spans="1:5" ht="15.75">
      <c r="A17" s="7">
        <v>60</v>
      </c>
      <c r="B17" s="7">
        <f>ROUND(NORMINV(C11,C6,A17),0)</f>
        <v>420</v>
      </c>
      <c r="C17" s="20">
        <f>(B17-C6)*NORMDIST((B17-C6)/A17,0,1,1)+A17*NORMDIST((B17-C6)/A17,0,1,0)</f>
        <v>73.602845813036851</v>
      </c>
      <c r="D17" s="20">
        <f>(C6-B17)*(1-NORMDIST((B17-C6)/A17,0,1,1))+A17*NORMDIST((B17-C6)/A17,0,1,0)</f>
        <v>3.602845813036847</v>
      </c>
      <c r="E17" s="23">
        <f>(C4-C5)*C6*NORMDIST((B17-C6)/A17,0,1,1)-(C4-C5)*A17*NORMDIST((B17-C6)/A17,0,1,0)-B17*(C3-C5)*NORMDIST(B17,C6,A17,1)+B17*(C4-C3)*(1-NORMDIST(B17,C6,A17,1))</f>
        <v>50487.516211783739</v>
      </c>
    </row>
    <row r="18" spans="1:5" ht="15.75">
      <c r="A18" s="7">
        <v>30</v>
      </c>
      <c r="B18" s="7">
        <f>ROUND(NORMINV(C11,C6,A18),0)</f>
        <v>385</v>
      </c>
      <c r="C18" s="20">
        <f>(B18-C6)*NORMDIST((B18-C6)/A18,0,1,1)+A18*NORMDIST((B18-C6)/A18,0,1,0)</f>
        <v>36.801422906518425</v>
      </c>
      <c r="D18" s="20">
        <f>(C6-B18)*(1-NORMDIST((B18-C6)/A18,0,1,1))+A18*NORMDIST((B18-C6)/A18,0,1,0)</f>
        <v>1.8014229065184235</v>
      </c>
      <c r="E18" s="23">
        <f>(C4-C5)*C6*NORMDIST((B18-C6)/A18,0,1,1)-(C4-C5)*A18*NORMDIST((B18-C6)/A18,0,1,0)-B18*(C3-C5)*NORMDIST(B18,C6,A18,1)+B18*(C4-C3)*(1-NORMDIST(B18,C6,A18,1))</f>
        <v>51493.758105891873</v>
      </c>
    </row>
    <row r="19" spans="1:5" ht="15.75">
      <c r="A19" s="21">
        <v>1E-8</v>
      </c>
      <c r="B19" s="7">
        <f>ROUND(NORMINV(C11,C6,A19),0)</f>
        <v>350</v>
      </c>
      <c r="C19" s="22">
        <v>0</v>
      </c>
      <c r="D19" s="20">
        <f>(C6-B19)*(1-NORMDIST((B19-C6)/A19,0,1,1))+A19*NORMDIST((B19-C6)/A19,0,1,0)</f>
        <v>3.9894228040143267E-9</v>
      </c>
      <c r="E19" s="23">
        <f>(C4-C5)*C6*NORMDIST((B19-C6)/A19,0,1,1)-(C4-C5)*A19*NORMDIST((B19-C6)/A19,0,1,0)-B19*(C3-C5)*NORMDIST(B19,C6,A19,1)+B19*(C4-C3)*(1-NORMDIST(B19,C6,A19,1))</f>
        <v>52499.999999321793</v>
      </c>
    </row>
    <row r="20" spans="1:5" ht="15.75">
      <c r="A20" s="6"/>
      <c r="B20" s="6"/>
      <c r="C20" s="6"/>
      <c r="D20" s="6"/>
      <c r="E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 12.1</vt:lpstr>
      <vt:lpstr>Ex 12.2</vt:lpstr>
      <vt:lpstr>Ex 12.3</vt:lpstr>
      <vt:lpstr>Ex 12.4</vt:lpstr>
      <vt:lpstr>Ex 12.5</vt:lpstr>
      <vt:lpstr>Ex 12.6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Supply Chain Management - 4th edition</dc:title>
  <dc:subject>Chapter 12 Examples</dc:subject>
  <dc:creator>Jay Mabe</dc:creator>
  <cp:lastModifiedBy>Jay Mabe</cp:lastModifiedBy>
  <dcterms:created xsi:type="dcterms:W3CDTF">2009-08-04T13:47:06Z</dcterms:created>
  <dcterms:modified xsi:type="dcterms:W3CDTF">2009-08-04T15:38:01Z</dcterms:modified>
</cp:coreProperties>
</file>