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">Sheet1!$B$6:$C$10</definedName>
  </definedNames>
  <calcPr calcId="125725"/>
</workbook>
</file>

<file path=xl/calcChain.xml><?xml version="1.0" encoding="utf-8"?>
<calcChain xmlns="http://schemas.openxmlformats.org/spreadsheetml/2006/main">
  <c r="B7" i="1"/>
  <c r="B8"/>
  <c r="H105"/>
  <c r="H6"/>
  <c r="G7"/>
  <c r="H7"/>
  <c r="G8"/>
  <c r="H8"/>
  <c r="G9"/>
  <c r="H9"/>
  <c r="G10"/>
  <c r="H10"/>
  <c r="G11"/>
  <c r="H11"/>
  <c r="G12"/>
  <c r="B9"/>
  <c r="B10"/>
  <c r="H12"/>
  <c r="G13"/>
  <c r="H13"/>
  <c r="G14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G29"/>
  <c r="H29"/>
  <c r="G30"/>
  <c r="H30"/>
  <c r="G31"/>
  <c r="H31"/>
  <c r="G32"/>
  <c r="H32"/>
  <c r="G33"/>
  <c r="H33"/>
  <c r="G34"/>
  <c r="H34"/>
  <c r="G35"/>
  <c r="H35"/>
  <c r="G36"/>
  <c r="H36"/>
  <c r="G37"/>
  <c r="H37"/>
  <c r="G38"/>
  <c r="H38"/>
  <c r="G39"/>
  <c r="H39"/>
  <c r="G40"/>
  <c r="H40"/>
  <c r="G41"/>
  <c r="H41"/>
  <c r="G42"/>
  <c r="H42"/>
  <c r="G43"/>
  <c r="H43"/>
  <c r="G44"/>
  <c r="H44"/>
  <c r="G45"/>
  <c r="H45"/>
  <c r="G46"/>
  <c r="H46"/>
  <c r="G47"/>
  <c r="H47"/>
  <c r="G48"/>
  <c r="H48"/>
  <c r="G49"/>
  <c r="H49"/>
  <c r="G50"/>
  <c r="H50"/>
  <c r="G51"/>
  <c r="H51"/>
  <c r="G52"/>
  <c r="H52"/>
  <c r="G53"/>
  <c r="H53"/>
  <c r="G54"/>
  <c r="H54"/>
  <c r="G55"/>
  <c r="H55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0"/>
  <c r="H90"/>
  <c r="G91"/>
  <c r="H91"/>
  <c r="G92"/>
  <c r="H92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J105"/>
  <c r="I105"/>
  <c r="K105"/>
  <c r="L105"/>
  <c r="M105"/>
  <c r="J104"/>
  <c r="I104"/>
  <c r="K104"/>
  <c r="L104"/>
  <c r="M104"/>
  <c r="J103"/>
  <c r="I103"/>
  <c r="K103"/>
  <c r="L103"/>
  <c r="M103"/>
  <c r="J102"/>
  <c r="I102"/>
  <c r="K102"/>
  <c r="L102"/>
  <c r="M102"/>
  <c r="J101"/>
  <c r="I101"/>
  <c r="K101"/>
  <c r="L101"/>
  <c r="M101"/>
  <c r="J100"/>
  <c r="I100"/>
  <c r="K100"/>
  <c r="L100"/>
  <c r="M100"/>
  <c r="J99"/>
  <c r="I99"/>
  <c r="K99"/>
  <c r="L99"/>
  <c r="M99"/>
  <c r="J98"/>
  <c r="I98"/>
  <c r="K98"/>
  <c r="L98"/>
  <c r="M98"/>
  <c r="J97"/>
  <c r="I97"/>
  <c r="K97"/>
  <c r="L97"/>
  <c r="M97"/>
  <c r="J96"/>
  <c r="I96"/>
  <c r="K96"/>
  <c r="L96"/>
  <c r="M96"/>
  <c r="J95"/>
  <c r="I95"/>
  <c r="K95"/>
  <c r="L95"/>
  <c r="M95"/>
  <c r="J94"/>
  <c r="I94"/>
  <c r="K94"/>
  <c r="L94"/>
  <c r="M94"/>
  <c r="J93"/>
  <c r="I93"/>
  <c r="K93"/>
  <c r="L93"/>
  <c r="M93"/>
  <c r="J92"/>
  <c r="I92"/>
  <c r="K92"/>
  <c r="L92"/>
  <c r="M92"/>
  <c r="J91"/>
  <c r="I91"/>
  <c r="K91"/>
  <c r="L91"/>
  <c r="M91"/>
  <c r="J90"/>
  <c r="I90"/>
  <c r="K90"/>
  <c r="L90"/>
  <c r="M90"/>
  <c r="J89"/>
  <c r="I89"/>
  <c r="K89"/>
  <c r="L89"/>
  <c r="M89"/>
  <c r="J88"/>
  <c r="I88"/>
  <c r="K88"/>
  <c r="L88"/>
  <c r="M88"/>
  <c r="J87"/>
  <c r="I87"/>
  <c r="K87"/>
  <c r="L87"/>
  <c r="M87"/>
  <c r="J86"/>
  <c r="I86"/>
  <c r="K86"/>
  <c r="L86"/>
  <c r="M86"/>
  <c r="J85"/>
  <c r="I85"/>
  <c r="K85"/>
  <c r="L85"/>
  <c r="M85"/>
  <c r="J84"/>
  <c r="I84"/>
  <c r="K84"/>
  <c r="L84"/>
  <c r="M84"/>
  <c r="J83"/>
  <c r="I83"/>
  <c r="K83"/>
  <c r="L83"/>
  <c r="M83"/>
  <c r="J82"/>
  <c r="I82"/>
  <c r="K82"/>
  <c r="L82"/>
  <c r="M82"/>
  <c r="J81"/>
  <c r="I81"/>
  <c r="K81"/>
  <c r="L81"/>
  <c r="M81"/>
  <c r="J80"/>
  <c r="I80"/>
  <c r="K80"/>
  <c r="L80"/>
  <c r="M80"/>
  <c r="J79"/>
  <c r="I79"/>
  <c r="K79"/>
  <c r="L79"/>
  <c r="M79"/>
  <c r="J78"/>
  <c r="I78"/>
  <c r="K78"/>
  <c r="L78"/>
  <c r="M78"/>
  <c r="J77"/>
  <c r="I77"/>
  <c r="K77"/>
  <c r="L77"/>
  <c r="M77"/>
  <c r="J76"/>
  <c r="I76"/>
  <c r="K76"/>
  <c r="L76"/>
  <c r="M76"/>
  <c r="J75"/>
  <c r="I75"/>
  <c r="K75"/>
  <c r="L75"/>
  <c r="M75"/>
  <c r="J74"/>
  <c r="I74"/>
  <c r="K74"/>
  <c r="L74"/>
  <c r="M74"/>
  <c r="J73"/>
  <c r="I73"/>
  <c r="K73"/>
  <c r="L73"/>
  <c r="M73"/>
  <c r="J72"/>
  <c r="I72"/>
  <c r="K72"/>
  <c r="L72"/>
  <c r="M72"/>
  <c r="J71"/>
  <c r="I71"/>
  <c r="K71"/>
  <c r="L71"/>
  <c r="M71"/>
  <c r="J70"/>
  <c r="I70"/>
  <c r="K70"/>
  <c r="L70"/>
  <c r="M70"/>
  <c r="J69"/>
  <c r="I69"/>
  <c r="K69"/>
  <c r="L69"/>
  <c r="M69"/>
  <c r="J68"/>
  <c r="I68"/>
  <c r="K68"/>
  <c r="L68"/>
  <c r="M68"/>
  <c r="J67"/>
  <c r="I67"/>
  <c r="K67"/>
  <c r="L67"/>
  <c r="M67"/>
  <c r="J66"/>
  <c r="I66"/>
  <c r="K66"/>
  <c r="L66"/>
  <c r="M66"/>
  <c r="J65"/>
  <c r="I65"/>
  <c r="K65"/>
  <c r="L65"/>
  <c r="M65"/>
  <c r="J64"/>
  <c r="I64"/>
  <c r="K64"/>
  <c r="L64"/>
  <c r="M64"/>
  <c r="J63"/>
  <c r="I63"/>
  <c r="K63"/>
  <c r="L63"/>
  <c r="M63"/>
  <c r="J62"/>
  <c r="I62"/>
  <c r="K62"/>
  <c r="L62"/>
  <c r="M62"/>
  <c r="J61"/>
  <c r="I61"/>
  <c r="K61"/>
  <c r="L61"/>
  <c r="M61"/>
  <c r="J60"/>
  <c r="I60"/>
  <c r="K60"/>
  <c r="L60"/>
  <c r="M60"/>
  <c r="J59"/>
  <c r="I59"/>
  <c r="K59"/>
  <c r="L59"/>
  <c r="M59"/>
  <c r="J58"/>
  <c r="I58"/>
  <c r="K58"/>
  <c r="L58"/>
  <c r="M58"/>
  <c r="J57"/>
  <c r="I57"/>
  <c r="K57"/>
  <c r="L57"/>
  <c r="M57"/>
  <c r="J56"/>
  <c r="I56"/>
  <c r="K56"/>
  <c r="L56"/>
  <c r="M56"/>
  <c r="J55"/>
  <c r="I55"/>
  <c r="K55"/>
  <c r="L55"/>
  <c r="M55"/>
  <c r="J54"/>
  <c r="I54"/>
  <c r="K54"/>
  <c r="L54"/>
  <c r="M54"/>
  <c r="J53"/>
  <c r="I53"/>
  <c r="K53"/>
  <c r="L53"/>
  <c r="M53"/>
  <c r="J52"/>
  <c r="I52"/>
  <c r="K52"/>
  <c r="L52"/>
  <c r="M52"/>
  <c r="J51"/>
  <c r="I51"/>
  <c r="K51"/>
  <c r="L51"/>
  <c r="M51"/>
  <c r="J50"/>
  <c r="I50"/>
  <c r="K50"/>
  <c r="L50"/>
  <c r="M50"/>
  <c r="J49"/>
  <c r="I49"/>
  <c r="K49"/>
  <c r="L49"/>
  <c r="M49"/>
  <c r="J48"/>
  <c r="I48"/>
  <c r="K48"/>
  <c r="L48"/>
  <c r="M48"/>
  <c r="J47"/>
  <c r="I47"/>
  <c r="K47"/>
  <c r="L47"/>
  <c r="M47"/>
  <c r="J46"/>
  <c r="I46"/>
  <c r="K46"/>
  <c r="L46"/>
  <c r="M46"/>
  <c r="J45"/>
  <c r="I45"/>
  <c r="K45"/>
  <c r="L45"/>
  <c r="M45"/>
  <c r="J44"/>
  <c r="I44"/>
  <c r="K44"/>
  <c r="L44"/>
  <c r="M44"/>
  <c r="J43"/>
  <c r="I43"/>
  <c r="K43"/>
  <c r="L43"/>
  <c r="M43"/>
  <c r="J42"/>
  <c r="I42"/>
  <c r="K42"/>
  <c r="L42"/>
  <c r="M42"/>
  <c r="J41"/>
  <c r="I41"/>
  <c r="K41"/>
  <c r="L41"/>
  <c r="M41"/>
  <c r="J40"/>
  <c r="I40"/>
  <c r="K40"/>
  <c r="L40"/>
  <c r="M40"/>
  <c r="J39"/>
  <c r="I39"/>
  <c r="K39"/>
  <c r="L39"/>
  <c r="M39"/>
  <c r="J38"/>
  <c r="I38"/>
  <c r="K38"/>
  <c r="L38"/>
  <c r="M38"/>
  <c r="J37"/>
  <c r="I37"/>
  <c r="K37"/>
  <c r="L37"/>
  <c r="M37"/>
  <c r="J36"/>
  <c r="I36"/>
  <c r="K36"/>
  <c r="L36"/>
  <c r="M36"/>
  <c r="J35"/>
  <c r="I35"/>
  <c r="K35"/>
  <c r="L35"/>
  <c r="M35"/>
  <c r="J34"/>
  <c r="I34"/>
  <c r="K34"/>
  <c r="L34"/>
  <c r="M34"/>
  <c r="J33"/>
  <c r="I33"/>
  <c r="K33"/>
  <c r="L33"/>
  <c r="M33"/>
  <c r="J32"/>
  <c r="I32"/>
  <c r="K32"/>
  <c r="L32"/>
  <c r="M32"/>
  <c r="J31"/>
  <c r="I31"/>
  <c r="K31"/>
  <c r="L31"/>
  <c r="M31"/>
  <c r="J30"/>
  <c r="I30"/>
  <c r="K30"/>
  <c r="L30"/>
  <c r="M30"/>
  <c r="J29"/>
  <c r="I29"/>
  <c r="K29"/>
  <c r="L29"/>
  <c r="M29"/>
  <c r="J28"/>
  <c r="I28"/>
  <c r="K28"/>
  <c r="L28"/>
  <c r="M28"/>
  <c r="J27"/>
  <c r="I27"/>
  <c r="K27"/>
  <c r="L27"/>
  <c r="M27"/>
  <c r="J26"/>
  <c r="I26"/>
  <c r="K26"/>
  <c r="L26"/>
  <c r="M26"/>
  <c r="J25"/>
  <c r="I25"/>
  <c r="K25"/>
  <c r="L25"/>
  <c r="M25"/>
  <c r="J24"/>
  <c r="I24"/>
  <c r="K24"/>
  <c r="L24"/>
  <c r="M24"/>
  <c r="J23"/>
  <c r="I23"/>
  <c r="K23"/>
  <c r="L23"/>
  <c r="M23"/>
  <c r="J22"/>
  <c r="I22"/>
  <c r="K22"/>
  <c r="L22"/>
  <c r="M22"/>
  <c r="J21"/>
  <c r="I21"/>
  <c r="K21"/>
  <c r="L21"/>
  <c r="M21"/>
  <c r="J20"/>
  <c r="I20"/>
  <c r="K20"/>
  <c r="L20"/>
  <c r="M20"/>
  <c r="J19"/>
  <c r="I19"/>
  <c r="K19"/>
  <c r="L19"/>
  <c r="M19"/>
  <c r="J18"/>
  <c r="I18"/>
  <c r="K18"/>
  <c r="L18"/>
  <c r="M18"/>
  <c r="J17"/>
  <c r="I17"/>
  <c r="K17"/>
  <c r="L17"/>
  <c r="M17"/>
  <c r="J16"/>
  <c r="I16"/>
  <c r="K16"/>
  <c r="L16"/>
  <c r="M16"/>
  <c r="J15"/>
  <c r="I15"/>
  <c r="K15"/>
  <c r="L15"/>
  <c r="M15"/>
  <c r="J14"/>
  <c r="I14"/>
  <c r="K14"/>
  <c r="L14"/>
  <c r="M14"/>
  <c r="J13"/>
  <c r="I13"/>
  <c r="K13"/>
  <c r="L13"/>
  <c r="M13"/>
  <c r="J12"/>
  <c r="I12"/>
  <c r="K12"/>
  <c r="L12"/>
  <c r="M12"/>
  <c r="J11"/>
  <c r="I11"/>
  <c r="K11"/>
  <c r="L11"/>
  <c r="M11"/>
  <c r="J10"/>
  <c r="I10"/>
  <c r="K10"/>
  <c r="L10"/>
  <c r="M10"/>
  <c r="J9"/>
  <c r="I9"/>
  <c r="K9"/>
  <c r="L9"/>
  <c r="M9"/>
  <c r="J8"/>
  <c r="I8"/>
  <c r="K8"/>
  <c r="L8"/>
  <c r="M8"/>
  <c r="J7"/>
  <c r="I7"/>
  <c r="K7"/>
  <c r="L7"/>
  <c r="M7"/>
  <c r="J6"/>
  <c r="I6"/>
  <c r="K6"/>
  <c r="L6"/>
  <c r="M6"/>
  <c r="C14"/>
  <c r="M106"/>
  <c r="L106"/>
  <c r="K106"/>
  <c r="J106"/>
  <c r="I106"/>
  <c r="H106"/>
  <c r="G106"/>
  <c r="C13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</calcChain>
</file>

<file path=xl/sharedStrings.xml><?xml version="1.0" encoding="utf-8"?>
<sst xmlns="http://schemas.openxmlformats.org/spreadsheetml/2006/main" count="21" uniqueCount="16">
  <si>
    <t>ComputerWorld Simulation Example</t>
  </si>
  <si>
    <t>Probability of Weekly Demand:</t>
  </si>
  <si>
    <t>Simulation:</t>
  </si>
  <si>
    <t>Shortage</t>
  </si>
  <si>
    <t xml:space="preserve">Inventory </t>
  </si>
  <si>
    <t>Total</t>
  </si>
  <si>
    <t>P(x)</t>
  </si>
  <si>
    <t>Cumulative</t>
  </si>
  <si>
    <t>Demand</t>
  </si>
  <si>
    <t>Week</t>
  </si>
  <si>
    <t>RN</t>
  </si>
  <si>
    <t>Inventory</t>
  </si>
  <si>
    <t>Revenue</t>
  </si>
  <si>
    <t>Cost</t>
  </si>
  <si>
    <r>
      <t xml:space="preserve">           Average Demand =</t>
    </r>
    <r>
      <rPr>
        <sz val="10"/>
        <rFont val="Arial"/>
      </rPr>
      <t xml:space="preserve"> </t>
    </r>
  </si>
  <si>
    <r>
      <t xml:space="preserve">        </t>
    </r>
    <r>
      <rPr>
        <i/>
        <sz val="10"/>
        <rFont val="Arial"/>
      </rPr>
      <t xml:space="preserve">            Average Total Revenue =</t>
    </r>
  </si>
</sst>
</file>

<file path=xl/styles.xml><?xml version="1.0" encoding="utf-8"?>
<styleSheet xmlns="http://schemas.openxmlformats.org/spreadsheetml/2006/main">
  <numFmts count="1">
    <numFmt numFmtId="166" formatCode="0.000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b/>
      <i/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0" fillId="0" borderId="0" xfId="0" applyBorder="1"/>
    <xf numFmtId="166" fontId="0" fillId="0" borderId="10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Border="1"/>
    <xf numFmtId="1" fontId="0" fillId="0" borderId="9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83"/>
  <sheetViews>
    <sheetView tabSelected="1" zoomScale="110" workbookViewId="0">
      <pane ySplit="16" topLeftCell="A100" activePane="bottomLeft" state="frozen"/>
      <selection pane="bottomLeft" activeCell="G7" sqref="G7"/>
    </sheetView>
  </sheetViews>
  <sheetFormatPr defaultRowHeight="12.75"/>
  <cols>
    <col min="1" max="1" width="13.7109375" customWidth="1"/>
    <col min="2" max="2" width="10" customWidth="1"/>
    <col min="3" max="3" width="9.28515625" customWidth="1"/>
    <col min="4" max="4" width="5.42578125" customWidth="1"/>
    <col min="5" max="5" width="7.7109375" customWidth="1"/>
    <col min="6" max="6" width="7.5703125" customWidth="1"/>
    <col min="7" max="7" width="8.7109375" customWidth="1"/>
    <col min="8" max="9" width="8.42578125" customWidth="1"/>
    <col min="10" max="10" width="9" customWidth="1"/>
    <col min="13" max="13" width="8.140625" customWidth="1"/>
  </cols>
  <sheetData>
    <row r="1" spans="1:13">
      <c r="A1" s="19" t="s">
        <v>0</v>
      </c>
    </row>
    <row r="3" spans="1:13">
      <c r="A3" s="1" t="s">
        <v>1</v>
      </c>
      <c r="E3" s="1" t="s">
        <v>2</v>
      </c>
      <c r="K3" s="33">
        <v>7</v>
      </c>
      <c r="L3" s="33">
        <v>8</v>
      </c>
      <c r="M3" s="33">
        <v>9</v>
      </c>
    </row>
    <row r="4" spans="1:13">
      <c r="E4" s="33">
        <v>1</v>
      </c>
      <c r="F4" s="33">
        <v>2</v>
      </c>
      <c r="G4" s="33">
        <v>3</v>
      </c>
      <c r="H4" s="33">
        <v>4</v>
      </c>
      <c r="I4" s="33">
        <v>5</v>
      </c>
      <c r="J4" s="33">
        <v>6</v>
      </c>
      <c r="K4" s="27" t="s">
        <v>3</v>
      </c>
      <c r="L4" s="16" t="s">
        <v>4</v>
      </c>
      <c r="M4" s="4" t="s">
        <v>5</v>
      </c>
    </row>
    <row r="5" spans="1:13">
      <c r="A5" s="10" t="s">
        <v>6</v>
      </c>
      <c r="B5" s="12" t="s">
        <v>7</v>
      </c>
      <c r="C5" s="11" t="s">
        <v>8</v>
      </c>
      <c r="E5" s="10" t="s">
        <v>9</v>
      </c>
      <c r="F5" s="12" t="s">
        <v>10</v>
      </c>
      <c r="G5" s="11" t="s">
        <v>11</v>
      </c>
      <c r="H5" s="11" t="s">
        <v>8</v>
      </c>
      <c r="I5" s="11" t="s">
        <v>3</v>
      </c>
      <c r="J5" s="12" t="s">
        <v>12</v>
      </c>
      <c r="K5" s="28" t="s">
        <v>13</v>
      </c>
      <c r="L5" s="30" t="s">
        <v>13</v>
      </c>
      <c r="M5" s="18" t="s">
        <v>12</v>
      </c>
    </row>
    <row r="6" spans="1:13">
      <c r="A6" s="15">
        <v>0.2</v>
      </c>
      <c r="B6" s="16">
        <v>0</v>
      </c>
      <c r="C6" s="4">
        <v>0</v>
      </c>
      <c r="E6" s="16">
        <v>1</v>
      </c>
      <c r="F6" s="32">
        <v>0.36302396270733528</v>
      </c>
      <c r="G6" s="24">
        <v>1</v>
      </c>
      <c r="H6" s="6">
        <f>VLOOKUP(F6,Lookup,2)</f>
        <v>1</v>
      </c>
      <c r="I6" s="26">
        <f t="shared" ref="I6:I21" si="0">MIN(G6-H6,0)</f>
        <v>0</v>
      </c>
      <c r="J6" s="13">
        <f>4300*MIN(H6, G6)</f>
        <v>4300</v>
      </c>
      <c r="K6" s="2">
        <f t="shared" ref="K6:K21" si="1">I6*500</f>
        <v>0</v>
      </c>
      <c r="L6" s="13">
        <f t="shared" ref="L6:L21" si="2">G6*50</f>
        <v>50</v>
      </c>
      <c r="M6" s="6">
        <f>J6+K6-L6</f>
        <v>4250</v>
      </c>
    </row>
    <row r="7" spans="1:13">
      <c r="A7" s="5">
        <v>0.4</v>
      </c>
      <c r="B7" s="14">
        <f>A6+B6</f>
        <v>0.2</v>
      </c>
      <c r="C7" s="6">
        <v>1</v>
      </c>
      <c r="E7" s="13">
        <v>2</v>
      </c>
      <c r="F7" s="21">
        <v>0.55240318673889699</v>
      </c>
      <c r="G7" s="24">
        <f t="shared" ref="G7:G22" si="3">1+MAX(G6-H6,0)</f>
        <v>1</v>
      </c>
      <c r="H7" s="6">
        <f t="shared" ref="H7:H22" si="4">VLOOKUP(F7,Lookup,2)</f>
        <v>1</v>
      </c>
      <c r="I7" s="26">
        <f t="shared" si="0"/>
        <v>0</v>
      </c>
      <c r="J7" s="13">
        <f t="shared" ref="J7:J22" si="5">4300*MIN(H7, G7)</f>
        <v>4300</v>
      </c>
      <c r="K7" s="2">
        <f t="shared" si="1"/>
        <v>0</v>
      </c>
      <c r="L7" s="13">
        <f t="shared" si="2"/>
        <v>50</v>
      </c>
      <c r="M7" s="6">
        <f t="shared" ref="M7:M22" si="6">J7+K7-L7</f>
        <v>4250</v>
      </c>
    </row>
    <row r="8" spans="1:13">
      <c r="A8" s="5">
        <v>0.2</v>
      </c>
      <c r="B8" s="14">
        <f>A7+B7</f>
        <v>0.60000000000000009</v>
      </c>
      <c r="C8" s="6">
        <v>2</v>
      </c>
      <c r="E8" s="13">
        <v>3</v>
      </c>
      <c r="F8" s="21">
        <v>0.14839029387910996</v>
      </c>
      <c r="G8" s="24">
        <f t="shared" si="3"/>
        <v>1</v>
      </c>
      <c r="H8" s="6">
        <f t="shared" si="4"/>
        <v>0</v>
      </c>
      <c r="I8" s="26">
        <f t="shared" si="0"/>
        <v>0</v>
      </c>
      <c r="J8" s="13">
        <f t="shared" si="5"/>
        <v>0</v>
      </c>
      <c r="K8" s="2">
        <f t="shared" si="1"/>
        <v>0</v>
      </c>
      <c r="L8" s="13">
        <f t="shared" si="2"/>
        <v>50</v>
      </c>
      <c r="M8" s="6">
        <f t="shared" si="6"/>
        <v>-50</v>
      </c>
    </row>
    <row r="9" spans="1:13">
      <c r="A9" s="5">
        <v>0.1</v>
      </c>
      <c r="B9" s="14">
        <f>A8+B8</f>
        <v>0.8</v>
      </c>
      <c r="C9" s="6">
        <v>3</v>
      </c>
      <c r="E9" s="13">
        <v>4</v>
      </c>
      <c r="F9" s="21">
        <v>0.31717106845472753</v>
      </c>
      <c r="G9" s="24">
        <f t="shared" si="3"/>
        <v>2</v>
      </c>
      <c r="H9" s="6">
        <f t="shared" si="4"/>
        <v>1</v>
      </c>
      <c r="I9" s="26">
        <f t="shared" si="0"/>
        <v>0</v>
      </c>
      <c r="J9" s="13">
        <f t="shared" si="5"/>
        <v>4300</v>
      </c>
      <c r="K9" s="2">
        <f t="shared" si="1"/>
        <v>0</v>
      </c>
      <c r="L9" s="13">
        <f t="shared" si="2"/>
        <v>100</v>
      </c>
      <c r="M9" s="6">
        <f t="shared" si="6"/>
        <v>4200</v>
      </c>
    </row>
    <row r="10" spans="1:13">
      <c r="A10" s="7">
        <v>0.1</v>
      </c>
      <c r="B10" s="17">
        <f>A9+B9</f>
        <v>0.9</v>
      </c>
      <c r="C10" s="18">
        <v>4</v>
      </c>
      <c r="E10" s="13">
        <v>5</v>
      </c>
      <c r="F10" s="21">
        <v>0.31311534915675132</v>
      </c>
      <c r="G10" s="24">
        <f t="shared" si="3"/>
        <v>2</v>
      </c>
      <c r="H10" s="6">
        <f t="shared" si="4"/>
        <v>1</v>
      </c>
      <c r="I10" s="26">
        <f t="shared" si="0"/>
        <v>0</v>
      </c>
      <c r="J10" s="13">
        <f t="shared" si="5"/>
        <v>4300</v>
      </c>
      <c r="K10" s="2">
        <f t="shared" si="1"/>
        <v>0</v>
      </c>
      <c r="L10" s="13">
        <f t="shared" si="2"/>
        <v>100</v>
      </c>
      <c r="M10" s="6">
        <f t="shared" si="6"/>
        <v>4200</v>
      </c>
    </row>
    <row r="11" spans="1:13">
      <c r="A11" s="23">
        <v>1</v>
      </c>
      <c r="B11" s="8"/>
      <c r="C11" s="9"/>
      <c r="E11" s="13">
        <v>6</v>
      </c>
      <c r="F11" s="21">
        <v>0.41941775667947834</v>
      </c>
      <c r="G11" s="24">
        <f t="shared" si="3"/>
        <v>2</v>
      </c>
      <c r="H11" s="6">
        <f t="shared" si="4"/>
        <v>1</v>
      </c>
      <c r="I11" s="26">
        <f t="shared" si="0"/>
        <v>0</v>
      </c>
      <c r="J11" s="13">
        <f t="shared" si="5"/>
        <v>4300</v>
      </c>
      <c r="K11" s="2">
        <f t="shared" si="1"/>
        <v>0</v>
      </c>
      <c r="L11" s="13">
        <f t="shared" si="2"/>
        <v>100</v>
      </c>
      <c r="M11" s="6">
        <f t="shared" si="6"/>
        <v>4200</v>
      </c>
    </row>
    <row r="12" spans="1:13">
      <c r="C12" s="3"/>
      <c r="E12" s="13">
        <v>7</v>
      </c>
      <c r="F12" s="21">
        <v>0.90135506473441396</v>
      </c>
      <c r="G12" s="24">
        <f t="shared" si="3"/>
        <v>2</v>
      </c>
      <c r="H12" s="6">
        <f t="shared" si="4"/>
        <v>4</v>
      </c>
      <c r="I12" s="26">
        <f t="shared" si="0"/>
        <v>-2</v>
      </c>
      <c r="J12" s="13">
        <f t="shared" si="5"/>
        <v>8600</v>
      </c>
      <c r="K12" s="2">
        <f t="shared" si="1"/>
        <v>-1000</v>
      </c>
      <c r="L12" s="13">
        <f t="shared" si="2"/>
        <v>100</v>
      </c>
      <c r="M12" s="6">
        <f t="shared" si="6"/>
        <v>7500</v>
      </c>
    </row>
    <row r="13" spans="1:13">
      <c r="A13" s="38" t="s">
        <v>14</v>
      </c>
      <c r="B13" s="39"/>
      <c r="C13" s="23">
        <f>AVERAGE(H6:H105)</f>
        <v>1.5</v>
      </c>
      <c r="E13" s="13">
        <v>8</v>
      </c>
      <c r="F13" s="21">
        <v>0.4202922337913384</v>
      </c>
      <c r="G13" s="24">
        <f t="shared" si="3"/>
        <v>1</v>
      </c>
      <c r="H13" s="6">
        <f t="shared" si="4"/>
        <v>1</v>
      </c>
      <c r="I13" s="26">
        <f t="shared" si="0"/>
        <v>0</v>
      </c>
      <c r="J13" s="13">
        <f t="shared" si="5"/>
        <v>4300</v>
      </c>
      <c r="K13" s="2">
        <f t="shared" si="1"/>
        <v>0</v>
      </c>
      <c r="L13" s="13">
        <f t="shared" si="2"/>
        <v>50</v>
      </c>
      <c r="M13" s="6">
        <f t="shared" si="6"/>
        <v>4250</v>
      </c>
    </row>
    <row r="14" spans="1:13">
      <c r="A14" s="10" t="s">
        <v>15</v>
      </c>
      <c r="B14" s="40"/>
      <c r="C14" s="23">
        <f>AVERAGE(M6:M105)</f>
        <v>3875</v>
      </c>
      <c r="E14" s="13">
        <v>9</v>
      </c>
      <c r="F14" s="21">
        <v>0.37340484321696277</v>
      </c>
      <c r="G14" s="24">
        <f t="shared" si="3"/>
        <v>1</v>
      </c>
      <c r="H14" s="6">
        <f t="shared" si="4"/>
        <v>1</v>
      </c>
      <c r="I14" s="26">
        <f t="shared" si="0"/>
        <v>0</v>
      </c>
      <c r="J14" s="13">
        <f t="shared" si="5"/>
        <v>4300</v>
      </c>
      <c r="K14" s="2">
        <f t="shared" si="1"/>
        <v>0</v>
      </c>
      <c r="L14" s="13">
        <f t="shared" si="2"/>
        <v>50</v>
      </c>
      <c r="M14" s="6">
        <f t="shared" si="6"/>
        <v>4250</v>
      </c>
    </row>
    <row r="15" spans="1:13">
      <c r="A15" s="2"/>
      <c r="C15" s="3"/>
      <c r="E15" s="13">
        <v>10</v>
      </c>
      <c r="F15" s="21">
        <v>0.48316485875605508</v>
      </c>
      <c r="G15" s="24">
        <f t="shared" si="3"/>
        <v>1</v>
      </c>
      <c r="H15" s="6">
        <f t="shared" si="4"/>
        <v>1</v>
      </c>
      <c r="I15" s="26">
        <f t="shared" si="0"/>
        <v>0</v>
      </c>
      <c r="J15" s="13">
        <f t="shared" si="5"/>
        <v>4300</v>
      </c>
      <c r="K15" s="2">
        <f t="shared" si="1"/>
        <v>0</v>
      </c>
      <c r="L15" s="13">
        <f t="shared" si="2"/>
        <v>50</v>
      </c>
      <c r="M15" s="6">
        <f t="shared" si="6"/>
        <v>4250</v>
      </c>
    </row>
    <row r="16" spans="1:13">
      <c r="A16" s="2"/>
      <c r="E16" s="13">
        <v>11</v>
      </c>
      <c r="F16" s="21">
        <v>0.52146134180417025</v>
      </c>
      <c r="G16" s="24">
        <f t="shared" si="3"/>
        <v>1</v>
      </c>
      <c r="H16" s="6">
        <f t="shared" si="4"/>
        <v>1</v>
      </c>
      <c r="I16" s="26">
        <f t="shared" si="0"/>
        <v>0</v>
      </c>
      <c r="J16" s="13">
        <f t="shared" si="5"/>
        <v>4300</v>
      </c>
      <c r="K16" s="2">
        <f t="shared" si="1"/>
        <v>0</v>
      </c>
      <c r="L16" s="13">
        <f t="shared" si="2"/>
        <v>50</v>
      </c>
      <c r="M16" s="6">
        <f t="shared" si="6"/>
        <v>4250</v>
      </c>
    </row>
    <row r="17" spans="1:13">
      <c r="A17" s="2"/>
      <c r="E17" s="13">
        <v>12</v>
      </c>
      <c r="F17" s="21">
        <v>0.86114551821014196</v>
      </c>
      <c r="G17" s="24">
        <f t="shared" si="3"/>
        <v>1</v>
      </c>
      <c r="H17" s="6">
        <f t="shared" si="4"/>
        <v>3</v>
      </c>
      <c r="I17" s="26">
        <f t="shared" si="0"/>
        <v>-2</v>
      </c>
      <c r="J17" s="13">
        <f t="shared" si="5"/>
        <v>4300</v>
      </c>
      <c r="K17" s="2">
        <f t="shared" si="1"/>
        <v>-1000</v>
      </c>
      <c r="L17" s="13">
        <f t="shared" si="2"/>
        <v>50</v>
      </c>
      <c r="M17" s="6">
        <f t="shared" si="6"/>
        <v>3250</v>
      </c>
    </row>
    <row r="18" spans="1:13">
      <c r="A18" s="2"/>
      <c r="E18" s="13">
        <v>13</v>
      </c>
      <c r="F18" s="21">
        <v>0.81912736162490685</v>
      </c>
      <c r="G18" s="24">
        <f t="shared" si="3"/>
        <v>1</v>
      </c>
      <c r="H18" s="6">
        <f t="shared" si="4"/>
        <v>3</v>
      </c>
      <c r="I18" s="26">
        <f t="shared" si="0"/>
        <v>-2</v>
      </c>
      <c r="J18" s="13">
        <f t="shared" si="5"/>
        <v>4300</v>
      </c>
      <c r="K18" s="2">
        <f t="shared" si="1"/>
        <v>-1000</v>
      </c>
      <c r="L18" s="13">
        <f t="shared" si="2"/>
        <v>50</v>
      </c>
      <c r="M18" s="6">
        <f t="shared" si="6"/>
        <v>3250</v>
      </c>
    </row>
    <row r="19" spans="1:13">
      <c r="E19" s="13">
        <v>14</v>
      </c>
      <c r="F19" s="21">
        <v>0.88836246821725129</v>
      </c>
      <c r="G19" s="24">
        <f t="shared" si="3"/>
        <v>1</v>
      </c>
      <c r="H19" s="6">
        <f t="shared" si="4"/>
        <v>3</v>
      </c>
      <c r="I19" s="26">
        <f t="shared" si="0"/>
        <v>-2</v>
      </c>
      <c r="J19" s="13">
        <f t="shared" si="5"/>
        <v>4300</v>
      </c>
      <c r="K19" s="2">
        <f t="shared" si="1"/>
        <v>-1000</v>
      </c>
      <c r="L19" s="13">
        <f t="shared" si="2"/>
        <v>50</v>
      </c>
      <c r="M19" s="6">
        <f t="shared" si="6"/>
        <v>3250</v>
      </c>
    </row>
    <row r="20" spans="1:13">
      <c r="E20" s="13">
        <v>15</v>
      </c>
      <c r="F20" s="21">
        <v>0.28150667299340365</v>
      </c>
      <c r="G20" s="24">
        <f t="shared" si="3"/>
        <v>1</v>
      </c>
      <c r="H20" s="6">
        <f t="shared" si="4"/>
        <v>1</v>
      </c>
      <c r="I20" s="26">
        <f t="shared" si="0"/>
        <v>0</v>
      </c>
      <c r="J20" s="13">
        <f t="shared" si="5"/>
        <v>4300</v>
      </c>
      <c r="K20" s="2">
        <f t="shared" si="1"/>
        <v>0</v>
      </c>
      <c r="L20" s="13">
        <f t="shared" si="2"/>
        <v>50</v>
      </c>
      <c r="M20" s="6">
        <f t="shared" si="6"/>
        <v>4250</v>
      </c>
    </row>
    <row r="21" spans="1:13">
      <c r="E21" s="13">
        <f t="shared" ref="E21:E52" si="7">E20+1</f>
        <v>16</v>
      </c>
      <c r="F21" s="13">
        <v>0.26758942049924817</v>
      </c>
      <c r="G21" s="24">
        <f t="shared" si="3"/>
        <v>1</v>
      </c>
      <c r="H21" s="6">
        <f t="shared" si="4"/>
        <v>1</v>
      </c>
      <c r="I21" s="26">
        <f t="shared" si="0"/>
        <v>0</v>
      </c>
      <c r="J21" s="13">
        <f t="shared" si="5"/>
        <v>4300</v>
      </c>
      <c r="K21" s="2">
        <f t="shared" si="1"/>
        <v>0</v>
      </c>
      <c r="L21" s="13">
        <f t="shared" si="2"/>
        <v>50</v>
      </c>
      <c r="M21" s="6">
        <f t="shared" si="6"/>
        <v>4250</v>
      </c>
    </row>
    <row r="22" spans="1:13">
      <c r="E22" s="13">
        <f t="shared" si="7"/>
        <v>17</v>
      </c>
      <c r="F22" s="21">
        <v>0.20702572311622935</v>
      </c>
      <c r="G22" s="24">
        <f t="shared" si="3"/>
        <v>1</v>
      </c>
      <c r="H22" s="6">
        <f t="shared" si="4"/>
        <v>1</v>
      </c>
      <c r="I22" s="26">
        <f t="shared" ref="I22:I37" si="8">MIN(G22-H22,0)</f>
        <v>0</v>
      </c>
      <c r="J22" s="13">
        <f t="shared" si="5"/>
        <v>4300</v>
      </c>
      <c r="K22" s="2">
        <f t="shared" ref="K22:K37" si="9">I22*500</f>
        <v>0</v>
      </c>
      <c r="L22" s="13">
        <f t="shared" ref="L22:L37" si="10">G22*50</f>
        <v>50</v>
      </c>
      <c r="M22" s="6">
        <f t="shared" si="6"/>
        <v>4250</v>
      </c>
    </row>
    <row r="23" spans="1:13">
      <c r="E23" s="13">
        <f t="shared" si="7"/>
        <v>18</v>
      </c>
      <c r="F23" s="21">
        <v>0.41095372448848866</v>
      </c>
      <c r="G23" s="24">
        <f t="shared" ref="G23:G38" si="11">1+MAX(G22-H22,0)</f>
        <v>1</v>
      </c>
      <c r="H23" s="6">
        <f t="shared" ref="H23:H38" si="12">VLOOKUP(F23,Lookup,2)</f>
        <v>1</v>
      </c>
      <c r="I23" s="26">
        <f t="shared" si="8"/>
        <v>0</v>
      </c>
      <c r="J23" s="13">
        <f t="shared" ref="J23:J38" si="13">4300*MIN(H23, G23)</f>
        <v>4300</v>
      </c>
      <c r="K23" s="2">
        <f t="shared" si="9"/>
        <v>0</v>
      </c>
      <c r="L23" s="13">
        <f t="shared" si="10"/>
        <v>50</v>
      </c>
      <c r="M23" s="6">
        <f t="shared" ref="M23:M38" si="14">J23+K23-L23</f>
        <v>4250</v>
      </c>
    </row>
    <row r="24" spans="1:13">
      <c r="E24" s="13">
        <f t="shared" si="7"/>
        <v>19</v>
      </c>
      <c r="F24" s="13">
        <v>0.18785520144711665</v>
      </c>
      <c r="G24" s="24">
        <f t="shared" si="11"/>
        <v>1</v>
      </c>
      <c r="H24" s="6">
        <f t="shared" si="12"/>
        <v>0</v>
      </c>
      <c r="I24" s="26">
        <f t="shared" si="8"/>
        <v>0</v>
      </c>
      <c r="J24" s="13">
        <f t="shared" si="13"/>
        <v>0</v>
      </c>
      <c r="K24" s="2">
        <f t="shared" si="9"/>
        <v>0</v>
      </c>
      <c r="L24" s="13">
        <f t="shared" si="10"/>
        <v>50</v>
      </c>
      <c r="M24" s="6">
        <f t="shared" si="14"/>
        <v>-50</v>
      </c>
    </row>
    <row r="25" spans="1:13">
      <c r="E25" s="13">
        <f t="shared" si="7"/>
        <v>20</v>
      </c>
      <c r="F25" s="13">
        <v>0.13726041213260687</v>
      </c>
      <c r="G25" s="24">
        <f t="shared" si="11"/>
        <v>2</v>
      </c>
      <c r="H25" s="6">
        <f t="shared" si="12"/>
        <v>0</v>
      </c>
      <c r="I25" s="26">
        <f t="shared" si="8"/>
        <v>0</v>
      </c>
      <c r="J25" s="13">
        <f t="shared" si="13"/>
        <v>0</v>
      </c>
      <c r="K25" s="2">
        <f t="shared" si="9"/>
        <v>0</v>
      </c>
      <c r="L25" s="13">
        <f t="shared" si="10"/>
        <v>100</v>
      </c>
      <c r="M25" s="6">
        <f t="shared" si="14"/>
        <v>-100</v>
      </c>
    </row>
    <row r="26" spans="1:13">
      <c r="E26" s="13">
        <f t="shared" si="7"/>
        <v>21</v>
      </c>
      <c r="F26" s="13">
        <v>0.24583455433205303</v>
      </c>
      <c r="G26" s="24">
        <f t="shared" si="11"/>
        <v>3</v>
      </c>
      <c r="H26" s="6">
        <f t="shared" si="12"/>
        <v>1</v>
      </c>
      <c r="I26" s="26">
        <f t="shared" si="8"/>
        <v>0</v>
      </c>
      <c r="J26" s="13">
        <f t="shared" si="13"/>
        <v>4300</v>
      </c>
      <c r="K26" s="2">
        <f t="shared" si="9"/>
        <v>0</v>
      </c>
      <c r="L26" s="13">
        <f t="shared" si="10"/>
        <v>150</v>
      </c>
      <c r="M26" s="6">
        <f t="shared" si="14"/>
        <v>4150</v>
      </c>
    </row>
    <row r="27" spans="1:13">
      <c r="E27" s="13">
        <f t="shared" si="7"/>
        <v>22</v>
      </c>
      <c r="F27" s="13">
        <v>0.55248509509285326</v>
      </c>
      <c r="G27" s="24">
        <f t="shared" si="11"/>
        <v>3</v>
      </c>
      <c r="H27" s="6">
        <f t="shared" si="12"/>
        <v>1</v>
      </c>
      <c r="I27" s="26">
        <f t="shared" si="8"/>
        <v>0</v>
      </c>
      <c r="J27" s="13">
        <f t="shared" si="13"/>
        <v>4300</v>
      </c>
      <c r="K27" s="2">
        <f t="shared" si="9"/>
        <v>0</v>
      </c>
      <c r="L27" s="13">
        <f t="shared" si="10"/>
        <v>150</v>
      </c>
      <c r="M27" s="6">
        <f t="shared" si="14"/>
        <v>4150</v>
      </c>
    </row>
    <row r="28" spans="1:13">
      <c r="E28" s="13">
        <f t="shared" si="7"/>
        <v>23</v>
      </c>
      <c r="F28" s="13">
        <v>0.16744590691188854</v>
      </c>
      <c r="G28" s="24">
        <f t="shared" si="11"/>
        <v>3</v>
      </c>
      <c r="H28" s="6">
        <f t="shared" si="12"/>
        <v>0</v>
      </c>
      <c r="I28" s="26">
        <f t="shared" si="8"/>
        <v>0</v>
      </c>
      <c r="J28" s="13">
        <f t="shared" si="13"/>
        <v>0</v>
      </c>
      <c r="K28" s="2">
        <f t="shared" si="9"/>
        <v>0</v>
      </c>
      <c r="L28" s="13">
        <f t="shared" si="10"/>
        <v>150</v>
      </c>
      <c r="M28" s="6">
        <f t="shared" si="14"/>
        <v>-150</v>
      </c>
    </row>
    <row r="29" spans="1:13">
      <c r="E29" s="13">
        <f t="shared" si="7"/>
        <v>24</v>
      </c>
      <c r="F29" s="13">
        <v>0.69757878165737464</v>
      </c>
      <c r="G29" s="24">
        <f t="shared" si="11"/>
        <v>4</v>
      </c>
      <c r="H29" s="6">
        <f t="shared" si="12"/>
        <v>2</v>
      </c>
      <c r="I29" s="26">
        <f t="shared" si="8"/>
        <v>0</v>
      </c>
      <c r="J29" s="13">
        <f t="shared" si="13"/>
        <v>8600</v>
      </c>
      <c r="K29" s="2">
        <f t="shared" si="9"/>
        <v>0</v>
      </c>
      <c r="L29" s="13">
        <f t="shared" si="10"/>
        <v>200</v>
      </c>
      <c r="M29" s="6">
        <f t="shared" si="14"/>
        <v>8400</v>
      </c>
    </row>
    <row r="30" spans="1:13">
      <c r="E30" s="13">
        <f t="shared" si="7"/>
        <v>25</v>
      </c>
      <c r="F30" s="13">
        <v>0.13254165707629806</v>
      </c>
      <c r="G30" s="24">
        <f t="shared" si="11"/>
        <v>3</v>
      </c>
      <c r="H30" s="6">
        <f t="shared" si="12"/>
        <v>0</v>
      </c>
      <c r="I30" s="26">
        <f t="shared" si="8"/>
        <v>0</v>
      </c>
      <c r="J30" s="13">
        <f t="shared" si="13"/>
        <v>0</v>
      </c>
      <c r="K30" s="2">
        <f t="shared" si="9"/>
        <v>0</v>
      </c>
      <c r="L30" s="13">
        <f t="shared" si="10"/>
        <v>150</v>
      </c>
      <c r="M30" s="6">
        <f t="shared" si="14"/>
        <v>-150</v>
      </c>
    </row>
    <row r="31" spans="1:13">
      <c r="E31" s="13">
        <f t="shared" si="7"/>
        <v>26</v>
      </c>
      <c r="F31" s="13">
        <v>0.9029411463232313</v>
      </c>
      <c r="G31" s="24">
        <f t="shared" si="11"/>
        <v>4</v>
      </c>
      <c r="H31" s="6">
        <f t="shared" si="12"/>
        <v>4</v>
      </c>
      <c r="I31" s="26">
        <f t="shared" si="8"/>
        <v>0</v>
      </c>
      <c r="J31" s="13">
        <f t="shared" si="13"/>
        <v>17200</v>
      </c>
      <c r="K31" s="2">
        <f t="shared" si="9"/>
        <v>0</v>
      </c>
      <c r="L31" s="13">
        <f t="shared" si="10"/>
        <v>200</v>
      </c>
      <c r="M31" s="6">
        <f t="shared" si="14"/>
        <v>17000</v>
      </c>
    </row>
    <row r="32" spans="1:13">
      <c r="E32" s="13">
        <f t="shared" si="7"/>
        <v>27</v>
      </c>
      <c r="F32" s="13">
        <v>0.99632504045462511</v>
      </c>
      <c r="G32" s="24">
        <f t="shared" si="11"/>
        <v>1</v>
      </c>
      <c r="H32" s="6">
        <f t="shared" si="12"/>
        <v>4</v>
      </c>
      <c r="I32" s="26">
        <f t="shared" si="8"/>
        <v>-3</v>
      </c>
      <c r="J32" s="13">
        <f t="shared" si="13"/>
        <v>4300</v>
      </c>
      <c r="K32" s="2">
        <f t="shared" si="9"/>
        <v>-1500</v>
      </c>
      <c r="L32" s="13">
        <f t="shared" si="10"/>
        <v>50</v>
      </c>
      <c r="M32" s="6">
        <f t="shared" si="14"/>
        <v>2750</v>
      </c>
    </row>
    <row r="33" spans="5:13">
      <c r="E33" s="13">
        <f t="shared" si="7"/>
        <v>28</v>
      </c>
      <c r="F33" s="13">
        <v>0.11954930487320947</v>
      </c>
      <c r="G33" s="24">
        <f t="shared" si="11"/>
        <v>1</v>
      </c>
      <c r="H33" s="6">
        <f t="shared" si="12"/>
        <v>0</v>
      </c>
      <c r="I33" s="26">
        <f t="shared" si="8"/>
        <v>0</v>
      </c>
      <c r="J33" s="13">
        <f t="shared" si="13"/>
        <v>0</v>
      </c>
      <c r="K33" s="2">
        <f t="shared" si="9"/>
        <v>0</v>
      </c>
      <c r="L33" s="13">
        <f t="shared" si="10"/>
        <v>50</v>
      </c>
      <c r="M33" s="6">
        <f t="shared" si="14"/>
        <v>-50</v>
      </c>
    </row>
    <row r="34" spans="5:13">
      <c r="E34" s="13">
        <f t="shared" si="7"/>
        <v>29</v>
      </c>
      <c r="F34" s="13">
        <v>0.30505015979022532</v>
      </c>
      <c r="G34" s="24">
        <f t="shared" si="11"/>
        <v>2</v>
      </c>
      <c r="H34" s="6">
        <f t="shared" si="12"/>
        <v>1</v>
      </c>
      <c r="I34" s="26">
        <f t="shared" si="8"/>
        <v>0</v>
      </c>
      <c r="J34" s="13">
        <f t="shared" si="13"/>
        <v>4300</v>
      </c>
      <c r="K34" s="2">
        <f t="shared" si="9"/>
        <v>0</v>
      </c>
      <c r="L34" s="13">
        <f t="shared" si="10"/>
        <v>100</v>
      </c>
      <c r="M34" s="6">
        <f t="shared" si="14"/>
        <v>4200</v>
      </c>
    </row>
    <row r="35" spans="5:13">
      <c r="E35" s="13">
        <f t="shared" si="7"/>
        <v>30</v>
      </c>
      <c r="F35" s="13">
        <v>0.10894629980283854</v>
      </c>
      <c r="G35" s="24">
        <f t="shared" si="11"/>
        <v>2</v>
      </c>
      <c r="H35" s="6">
        <f t="shared" si="12"/>
        <v>0</v>
      </c>
      <c r="I35" s="26">
        <f t="shared" si="8"/>
        <v>0</v>
      </c>
      <c r="J35" s="13">
        <f t="shared" si="13"/>
        <v>0</v>
      </c>
      <c r="K35" s="2">
        <f t="shared" si="9"/>
        <v>0</v>
      </c>
      <c r="L35" s="13">
        <f t="shared" si="10"/>
        <v>100</v>
      </c>
      <c r="M35" s="6">
        <f t="shared" si="14"/>
        <v>-100</v>
      </c>
    </row>
    <row r="36" spans="5:13">
      <c r="E36" s="13">
        <f t="shared" si="7"/>
        <v>31</v>
      </c>
      <c r="F36" s="13">
        <v>0.17293736367732193</v>
      </c>
      <c r="G36" s="24">
        <f t="shared" si="11"/>
        <v>3</v>
      </c>
      <c r="H36" s="6">
        <f t="shared" si="12"/>
        <v>0</v>
      </c>
      <c r="I36" s="26">
        <f t="shared" si="8"/>
        <v>0</v>
      </c>
      <c r="J36" s="13">
        <f t="shared" si="13"/>
        <v>0</v>
      </c>
      <c r="K36" s="2">
        <f t="shared" si="9"/>
        <v>0</v>
      </c>
      <c r="L36" s="13">
        <f t="shared" si="10"/>
        <v>150</v>
      </c>
      <c r="M36" s="6">
        <f t="shared" si="14"/>
        <v>-150</v>
      </c>
    </row>
    <row r="37" spans="5:13">
      <c r="E37" s="13">
        <f t="shared" si="7"/>
        <v>32</v>
      </c>
      <c r="F37" s="13">
        <v>0.62917567497868809</v>
      </c>
      <c r="G37" s="24">
        <f t="shared" si="11"/>
        <v>4</v>
      </c>
      <c r="H37" s="6">
        <f t="shared" si="12"/>
        <v>2</v>
      </c>
      <c r="I37" s="26">
        <f t="shared" si="8"/>
        <v>0</v>
      </c>
      <c r="J37" s="13">
        <f t="shared" si="13"/>
        <v>8600</v>
      </c>
      <c r="K37" s="2">
        <f t="shared" si="9"/>
        <v>0</v>
      </c>
      <c r="L37" s="13">
        <f t="shared" si="10"/>
        <v>200</v>
      </c>
      <c r="M37" s="6">
        <f t="shared" si="14"/>
        <v>8400</v>
      </c>
    </row>
    <row r="38" spans="5:13">
      <c r="E38" s="13">
        <f t="shared" si="7"/>
        <v>33</v>
      </c>
      <c r="F38" s="13">
        <v>0.34563096569576235</v>
      </c>
      <c r="G38" s="24">
        <f t="shared" si="11"/>
        <v>3</v>
      </c>
      <c r="H38" s="6">
        <f t="shared" si="12"/>
        <v>1</v>
      </c>
      <c r="I38" s="26">
        <f t="shared" ref="I38:I53" si="15">MIN(G38-H38,0)</f>
        <v>0</v>
      </c>
      <c r="J38" s="13">
        <f t="shared" si="13"/>
        <v>4300</v>
      </c>
      <c r="K38" s="2">
        <f t="shared" ref="K38:K53" si="16">I38*500</f>
        <v>0</v>
      </c>
      <c r="L38" s="13">
        <f t="shared" ref="L38:L53" si="17">G38*50</f>
        <v>150</v>
      </c>
      <c r="M38" s="6">
        <f t="shared" si="14"/>
        <v>4150</v>
      </c>
    </row>
    <row r="39" spans="5:13">
      <c r="E39" s="13">
        <f t="shared" si="7"/>
        <v>34</v>
      </c>
      <c r="F39" s="21">
        <v>0.65304109808202804</v>
      </c>
      <c r="G39" s="24">
        <f t="shared" ref="G39:G54" si="18">1+MAX(G38-H38,0)</f>
        <v>3</v>
      </c>
      <c r="H39" s="6">
        <f t="shared" ref="H39:H54" si="19">VLOOKUP(F39,Lookup,2)</f>
        <v>2</v>
      </c>
      <c r="I39" s="26">
        <f t="shared" si="15"/>
        <v>0</v>
      </c>
      <c r="J39" s="13">
        <f t="shared" ref="J39:J54" si="20">4300*MIN(H39, G39)</f>
        <v>8600</v>
      </c>
      <c r="K39" s="2">
        <f t="shared" si="16"/>
        <v>0</v>
      </c>
      <c r="L39" s="13">
        <f t="shared" si="17"/>
        <v>150</v>
      </c>
      <c r="M39" s="6">
        <f t="shared" ref="M39:M54" si="21">J39+K39-L39</f>
        <v>8450</v>
      </c>
    </row>
    <row r="40" spans="5:13">
      <c r="E40" s="13">
        <f t="shared" si="7"/>
        <v>35</v>
      </c>
      <c r="F40" s="21">
        <v>0.7279512635973564</v>
      </c>
      <c r="G40" s="24">
        <f t="shared" si="18"/>
        <v>2</v>
      </c>
      <c r="H40" s="6">
        <f t="shared" si="19"/>
        <v>2</v>
      </c>
      <c r="I40" s="26">
        <f t="shared" si="15"/>
        <v>0</v>
      </c>
      <c r="J40" s="13">
        <f t="shared" si="20"/>
        <v>8600</v>
      </c>
      <c r="K40" s="2">
        <f t="shared" si="16"/>
        <v>0</v>
      </c>
      <c r="L40" s="13">
        <f t="shared" si="17"/>
        <v>100</v>
      </c>
      <c r="M40" s="6">
        <f t="shared" si="21"/>
        <v>8500</v>
      </c>
    </row>
    <row r="41" spans="5:13">
      <c r="E41" s="13">
        <f t="shared" si="7"/>
        <v>36</v>
      </c>
      <c r="F41" s="13">
        <v>0.42068678963722039</v>
      </c>
      <c r="G41" s="24">
        <f t="shared" si="18"/>
        <v>1</v>
      </c>
      <c r="H41" s="6">
        <f t="shared" si="19"/>
        <v>1</v>
      </c>
      <c r="I41" s="26">
        <f t="shared" si="15"/>
        <v>0</v>
      </c>
      <c r="J41" s="13">
        <f t="shared" si="20"/>
        <v>4300</v>
      </c>
      <c r="K41" s="2">
        <f t="shared" si="16"/>
        <v>0</v>
      </c>
      <c r="L41" s="13">
        <f t="shared" si="17"/>
        <v>50</v>
      </c>
      <c r="M41" s="6">
        <f t="shared" si="21"/>
        <v>4250</v>
      </c>
    </row>
    <row r="42" spans="5:13">
      <c r="E42" s="13">
        <f t="shared" si="7"/>
        <v>37</v>
      </c>
      <c r="F42" s="13">
        <v>0.77628802714147938</v>
      </c>
      <c r="G42" s="24">
        <f t="shared" si="18"/>
        <v>1</v>
      </c>
      <c r="H42" s="6">
        <f t="shared" si="19"/>
        <v>2</v>
      </c>
      <c r="I42" s="26">
        <f t="shared" si="15"/>
        <v>-1</v>
      </c>
      <c r="J42" s="13">
        <f t="shared" si="20"/>
        <v>4300</v>
      </c>
      <c r="K42" s="2">
        <f t="shared" si="16"/>
        <v>-500</v>
      </c>
      <c r="L42" s="13">
        <f t="shared" si="17"/>
        <v>50</v>
      </c>
      <c r="M42" s="6">
        <f t="shared" si="21"/>
        <v>3750</v>
      </c>
    </row>
    <row r="43" spans="5:13">
      <c r="E43" s="13">
        <f t="shared" si="7"/>
        <v>38</v>
      </c>
      <c r="F43" s="21">
        <v>0.13604155646894522</v>
      </c>
      <c r="G43" s="24">
        <f t="shared" si="18"/>
        <v>1</v>
      </c>
      <c r="H43" s="6">
        <f t="shared" si="19"/>
        <v>0</v>
      </c>
      <c r="I43" s="26">
        <f t="shared" si="15"/>
        <v>0</v>
      </c>
      <c r="J43" s="13">
        <f t="shared" si="20"/>
        <v>0</v>
      </c>
      <c r="K43" s="2">
        <f t="shared" si="16"/>
        <v>0</v>
      </c>
      <c r="L43" s="13">
        <f t="shared" si="17"/>
        <v>50</v>
      </c>
      <c r="M43" s="6">
        <f t="shared" si="21"/>
        <v>-50</v>
      </c>
    </row>
    <row r="44" spans="5:13">
      <c r="E44" s="13">
        <f t="shared" si="7"/>
        <v>39</v>
      </c>
      <c r="F44" s="13">
        <v>0.27545308151104408</v>
      </c>
      <c r="G44" s="24">
        <f t="shared" si="18"/>
        <v>2</v>
      </c>
      <c r="H44" s="6">
        <f t="shared" si="19"/>
        <v>1</v>
      </c>
      <c r="I44" s="26">
        <f t="shared" si="15"/>
        <v>0</v>
      </c>
      <c r="J44" s="13">
        <f t="shared" si="20"/>
        <v>4300</v>
      </c>
      <c r="K44" s="2">
        <f t="shared" si="16"/>
        <v>0</v>
      </c>
      <c r="L44" s="13">
        <f t="shared" si="17"/>
        <v>100</v>
      </c>
      <c r="M44" s="6">
        <f t="shared" si="21"/>
        <v>4200</v>
      </c>
    </row>
    <row r="45" spans="5:13">
      <c r="E45" s="13">
        <f t="shared" si="7"/>
        <v>40</v>
      </c>
      <c r="F45" s="21">
        <v>0.43604051996395343</v>
      </c>
      <c r="G45" s="24">
        <f t="shared" si="18"/>
        <v>2</v>
      </c>
      <c r="H45" s="6">
        <f t="shared" si="19"/>
        <v>1</v>
      </c>
      <c r="I45" s="26">
        <f t="shared" si="15"/>
        <v>0</v>
      </c>
      <c r="J45" s="13">
        <f t="shared" si="20"/>
        <v>4300</v>
      </c>
      <c r="K45" s="2">
        <f t="shared" si="16"/>
        <v>0</v>
      </c>
      <c r="L45" s="13">
        <f t="shared" si="17"/>
        <v>100</v>
      </c>
      <c r="M45" s="6">
        <f t="shared" si="21"/>
        <v>4200</v>
      </c>
    </row>
    <row r="46" spans="5:13">
      <c r="E46" s="13">
        <f t="shared" si="7"/>
        <v>41</v>
      </c>
      <c r="F46" s="13">
        <v>0.56527356598665923</v>
      </c>
      <c r="G46" s="24">
        <f t="shared" si="18"/>
        <v>2</v>
      </c>
      <c r="H46" s="6">
        <f t="shared" si="19"/>
        <v>1</v>
      </c>
      <c r="I46" s="26">
        <f t="shared" si="15"/>
        <v>0</v>
      </c>
      <c r="J46" s="13">
        <f t="shared" si="20"/>
        <v>4300</v>
      </c>
      <c r="K46" s="2">
        <f t="shared" si="16"/>
        <v>0</v>
      </c>
      <c r="L46" s="13">
        <f t="shared" si="17"/>
        <v>100</v>
      </c>
      <c r="M46" s="6">
        <f t="shared" si="21"/>
        <v>4200</v>
      </c>
    </row>
    <row r="47" spans="5:13">
      <c r="E47" s="13">
        <f t="shared" si="7"/>
        <v>42</v>
      </c>
      <c r="F47" s="21">
        <v>0.76301855498031879</v>
      </c>
      <c r="G47" s="24">
        <f t="shared" si="18"/>
        <v>2</v>
      </c>
      <c r="H47" s="6">
        <f t="shared" si="19"/>
        <v>2</v>
      </c>
      <c r="I47" s="26">
        <f t="shared" si="15"/>
        <v>0</v>
      </c>
      <c r="J47" s="13">
        <f t="shared" si="20"/>
        <v>8600</v>
      </c>
      <c r="K47" s="2">
        <f t="shared" si="16"/>
        <v>0</v>
      </c>
      <c r="L47" s="13">
        <f t="shared" si="17"/>
        <v>100</v>
      </c>
      <c r="M47" s="6">
        <f t="shared" si="21"/>
        <v>8500</v>
      </c>
    </row>
    <row r="48" spans="5:13">
      <c r="E48" s="13">
        <f t="shared" si="7"/>
        <v>43</v>
      </c>
      <c r="F48" s="21">
        <v>0.81655546171079818</v>
      </c>
      <c r="G48" s="24">
        <f t="shared" si="18"/>
        <v>1</v>
      </c>
      <c r="H48" s="6">
        <f t="shared" si="19"/>
        <v>3</v>
      </c>
      <c r="I48" s="26">
        <f t="shared" si="15"/>
        <v>-2</v>
      </c>
      <c r="J48" s="13">
        <f t="shared" si="20"/>
        <v>4300</v>
      </c>
      <c r="K48" s="2">
        <f t="shared" si="16"/>
        <v>-1000</v>
      </c>
      <c r="L48" s="13">
        <f t="shared" si="17"/>
        <v>50</v>
      </c>
      <c r="M48" s="6">
        <f t="shared" si="21"/>
        <v>3250</v>
      </c>
    </row>
    <row r="49" spans="5:13">
      <c r="E49" s="13">
        <f t="shared" si="7"/>
        <v>44</v>
      </c>
      <c r="F49" s="21">
        <v>0.6025164617489307</v>
      </c>
      <c r="G49" s="24">
        <f t="shared" si="18"/>
        <v>1</v>
      </c>
      <c r="H49" s="6">
        <f t="shared" si="19"/>
        <v>2</v>
      </c>
      <c r="I49" s="26">
        <f t="shared" si="15"/>
        <v>-1</v>
      </c>
      <c r="J49" s="13">
        <f t="shared" si="20"/>
        <v>4300</v>
      </c>
      <c r="K49" s="2">
        <f t="shared" si="16"/>
        <v>-500</v>
      </c>
      <c r="L49" s="13">
        <f t="shared" si="17"/>
        <v>50</v>
      </c>
      <c r="M49" s="6">
        <f t="shared" si="21"/>
        <v>3750</v>
      </c>
    </row>
    <row r="50" spans="5:13">
      <c r="E50" s="13">
        <f t="shared" si="7"/>
        <v>45</v>
      </c>
      <c r="F50" s="21">
        <v>0.52549783624838886</v>
      </c>
      <c r="G50" s="24">
        <f t="shared" si="18"/>
        <v>1</v>
      </c>
      <c r="H50" s="6">
        <f t="shared" si="19"/>
        <v>1</v>
      </c>
      <c r="I50" s="26">
        <f t="shared" si="15"/>
        <v>0</v>
      </c>
      <c r="J50" s="13">
        <f t="shared" si="20"/>
        <v>4300</v>
      </c>
      <c r="K50" s="2">
        <f t="shared" si="16"/>
        <v>0</v>
      </c>
      <c r="L50" s="13">
        <f t="shared" si="17"/>
        <v>50</v>
      </c>
      <c r="M50" s="6">
        <f t="shared" si="21"/>
        <v>4250</v>
      </c>
    </row>
    <row r="51" spans="5:13">
      <c r="E51" s="13">
        <f t="shared" si="7"/>
        <v>46</v>
      </c>
      <c r="F51" s="21">
        <v>0.12557679542700351</v>
      </c>
      <c r="G51" s="24">
        <f t="shared" si="18"/>
        <v>1</v>
      </c>
      <c r="H51" s="6">
        <f t="shared" si="19"/>
        <v>0</v>
      </c>
      <c r="I51" s="26">
        <f t="shared" si="15"/>
        <v>0</v>
      </c>
      <c r="J51" s="13">
        <f t="shared" si="20"/>
        <v>0</v>
      </c>
      <c r="K51" s="2">
        <f t="shared" si="16"/>
        <v>0</v>
      </c>
      <c r="L51" s="13">
        <f t="shared" si="17"/>
        <v>50</v>
      </c>
      <c r="M51" s="6">
        <f t="shared" si="21"/>
        <v>-50</v>
      </c>
    </row>
    <row r="52" spans="5:13">
      <c r="E52" s="13">
        <f t="shared" si="7"/>
        <v>47</v>
      </c>
      <c r="F52" s="21">
        <v>0.50103488860144174</v>
      </c>
      <c r="G52" s="24">
        <f t="shared" si="18"/>
        <v>2</v>
      </c>
      <c r="H52" s="6">
        <f t="shared" si="19"/>
        <v>1</v>
      </c>
      <c r="I52" s="26">
        <f t="shared" si="15"/>
        <v>0</v>
      </c>
      <c r="J52" s="13">
        <f t="shared" si="20"/>
        <v>4300</v>
      </c>
      <c r="K52" s="2">
        <f t="shared" si="16"/>
        <v>0</v>
      </c>
      <c r="L52" s="13">
        <f t="shared" si="17"/>
        <v>100</v>
      </c>
      <c r="M52" s="6">
        <f t="shared" si="21"/>
        <v>4200</v>
      </c>
    </row>
    <row r="53" spans="5:13">
      <c r="E53" s="13">
        <f t="shared" ref="E53:E84" si="22">E52+1</f>
        <v>48</v>
      </c>
      <c r="F53" s="21">
        <v>0.87496795475934164</v>
      </c>
      <c r="G53" s="24">
        <f t="shared" si="18"/>
        <v>2</v>
      </c>
      <c r="H53" s="6">
        <f t="shared" si="19"/>
        <v>3</v>
      </c>
      <c r="I53" s="26">
        <f t="shared" si="15"/>
        <v>-1</v>
      </c>
      <c r="J53" s="13">
        <f t="shared" si="20"/>
        <v>8600</v>
      </c>
      <c r="K53" s="2">
        <f t="shared" si="16"/>
        <v>-500</v>
      </c>
      <c r="L53" s="13">
        <f t="shared" si="17"/>
        <v>100</v>
      </c>
      <c r="M53" s="6">
        <f t="shared" si="21"/>
        <v>8000</v>
      </c>
    </row>
    <row r="54" spans="5:13">
      <c r="E54" s="13">
        <f t="shared" si="22"/>
        <v>49</v>
      </c>
      <c r="F54" s="21">
        <v>0.27161069149422001</v>
      </c>
      <c r="G54" s="24">
        <f t="shared" si="18"/>
        <v>1</v>
      </c>
      <c r="H54" s="6">
        <f t="shared" si="19"/>
        <v>1</v>
      </c>
      <c r="I54" s="26">
        <f t="shared" ref="I54:I69" si="23">MIN(G54-H54,0)</f>
        <v>0</v>
      </c>
      <c r="J54" s="13">
        <f t="shared" si="20"/>
        <v>4300</v>
      </c>
      <c r="K54" s="2">
        <f t="shared" ref="K54:K69" si="24">I54*500</f>
        <v>0</v>
      </c>
      <c r="L54" s="13">
        <f t="shared" ref="L54:L69" si="25">G54*50</f>
        <v>50</v>
      </c>
      <c r="M54" s="6">
        <f t="shared" si="21"/>
        <v>4250</v>
      </c>
    </row>
    <row r="55" spans="5:13">
      <c r="E55" s="13">
        <f t="shared" si="22"/>
        <v>50</v>
      </c>
      <c r="F55" s="21">
        <v>0.69992816473475217</v>
      </c>
      <c r="G55" s="24">
        <f t="shared" ref="G55:G70" si="26">1+MAX(G54-H54,0)</f>
        <v>1</v>
      </c>
      <c r="H55" s="6">
        <f t="shared" ref="H55:H70" si="27">VLOOKUP(F55,Lookup,2)</f>
        <v>2</v>
      </c>
      <c r="I55" s="26">
        <f t="shared" si="23"/>
        <v>-1</v>
      </c>
      <c r="J55" s="13">
        <f t="shared" ref="J55:J70" si="28">4300*MIN(H55, G55)</f>
        <v>4300</v>
      </c>
      <c r="K55" s="2">
        <f t="shared" si="24"/>
        <v>-500</v>
      </c>
      <c r="L55" s="13">
        <f t="shared" si="25"/>
        <v>50</v>
      </c>
      <c r="M55" s="6">
        <f t="shared" ref="M55:M70" si="29">J55+K55-L55</f>
        <v>3750</v>
      </c>
    </row>
    <row r="56" spans="5:13">
      <c r="E56" s="13">
        <f t="shared" si="22"/>
        <v>51</v>
      </c>
      <c r="F56" s="21">
        <v>0.20583286000103485</v>
      </c>
      <c r="G56" s="24">
        <f t="shared" si="26"/>
        <v>1</v>
      </c>
      <c r="H56" s="6">
        <f t="shared" si="27"/>
        <v>1</v>
      </c>
      <c r="I56" s="26">
        <f t="shared" si="23"/>
        <v>0</v>
      </c>
      <c r="J56" s="13">
        <f t="shared" si="28"/>
        <v>4300</v>
      </c>
      <c r="K56" s="2">
        <f t="shared" si="24"/>
        <v>0</v>
      </c>
      <c r="L56" s="13">
        <f t="shared" si="25"/>
        <v>50</v>
      </c>
      <c r="M56" s="6">
        <f t="shared" si="29"/>
        <v>4250</v>
      </c>
    </row>
    <row r="57" spans="5:13">
      <c r="E57" s="13">
        <f t="shared" si="22"/>
        <v>52</v>
      </c>
      <c r="F57" s="21">
        <v>0.69584507016321528</v>
      </c>
      <c r="G57" s="24">
        <f t="shared" si="26"/>
        <v>1</v>
      </c>
      <c r="H57" s="6">
        <f t="shared" si="27"/>
        <v>2</v>
      </c>
      <c r="I57" s="26">
        <f t="shared" si="23"/>
        <v>-1</v>
      </c>
      <c r="J57" s="13">
        <f t="shared" si="28"/>
        <v>4300</v>
      </c>
      <c r="K57" s="2">
        <f t="shared" si="24"/>
        <v>-500</v>
      </c>
      <c r="L57" s="13">
        <f t="shared" si="25"/>
        <v>50</v>
      </c>
      <c r="M57" s="6">
        <f t="shared" si="29"/>
        <v>3750</v>
      </c>
    </row>
    <row r="58" spans="5:13">
      <c r="E58" s="13">
        <f t="shared" si="22"/>
        <v>53</v>
      </c>
      <c r="F58" s="21">
        <v>0.10576107293730974</v>
      </c>
      <c r="G58" s="24">
        <f t="shared" si="26"/>
        <v>1</v>
      </c>
      <c r="H58" s="6">
        <f t="shared" si="27"/>
        <v>0</v>
      </c>
      <c r="I58" s="26">
        <f t="shared" si="23"/>
        <v>0</v>
      </c>
      <c r="J58" s="13">
        <f t="shared" si="28"/>
        <v>0</v>
      </c>
      <c r="K58" s="2">
        <f t="shared" si="24"/>
        <v>0</v>
      </c>
      <c r="L58" s="13">
        <f t="shared" si="25"/>
        <v>50</v>
      </c>
      <c r="M58" s="6">
        <f t="shared" si="29"/>
        <v>-50</v>
      </c>
    </row>
    <row r="59" spans="5:13">
      <c r="E59" s="13">
        <f t="shared" si="22"/>
        <v>54</v>
      </c>
      <c r="F59" s="21">
        <v>0.89082431731896983</v>
      </c>
      <c r="G59" s="24">
        <f t="shared" si="26"/>
        <v>2</v>
      </c>
      <c r="H59" s="6">
        <f t="shared" si="27"/>
        <v>3</v>
      </c>
      <c r="I59" s="26">
        <f t="shared" si="23"/>
        <v>-1</v>
      </c>
      <c r="J59" s="13">
        <f t="shared" si="28"/>
        <v>8600</v>
      </c>
      <c r="K59" s="2">
        <f t="shared" si="24"/>
        <v>-500</v>
      </c>
      <c r="L59" s="13">
        <f t="shared" si="25"/>
        <v>100</v>
      </c>
      <c r="M59" s="6">
        <f t="shared" si="29"/>
        <v>8000</v>
      </c>
    </row>
    <row r="60" spans="5:13">
      <c r="E60" s="13">
        <f t="shared" si="22"/>
        <v>55</v>
      </c>
      <c r="F60" s="21">
        <v>0.99694738960267237</v>
      </c>
      <c r="G60" s="24">
        <f t="shared" si="26"/>
        <v>1</v>
      </c>
      <c r="H60" s="6">
        <f t="shared" si="27"/>
        <v>4</v>
      </c>
      <c r="I60" s="26">
        <f t="shared" si="23"/>
        <v>-3</v>
      </c>
      <c r="J60" s="13">
        <f t="shared" si="28"/>
        <v>4300</v>
      </c>
      <c r="K60" s="2">
        <f t="shared" si="24"/>
        <v>-1500</v>
      </c>
      <c r="L60" s="13">
        <f t="shared" si="25"/>
        <v>50</v>
      </c>
      <c r="M60" s="6">
        <f t="shared" si="29"/>
        <v>2750</v>
      </c>
    </row>
    <row r="61" spans="5:13">
      <c r="E61" s="13">
        <f t="shared" si="22"/>
        <v>56</v>
      </c>
      <c r="F61" s="21">
        <v>0.23164028784538093</v>
      </c>
      <c r="G61" s="24">
        <f t="shared" si="26"/>
        <v>1</v>
      </c>
      <c r="H61" s="6">
        <f t="shared" si="27"/>
        <v>1</v>
      </c>
      <c r="I61" s="26">
        <f t="shared" si="23"/>
        <v>0</v>
      </c>
      <c r="J61" s="13">
        <f t="shared" si="28"/>
        <v>4300</v>
      </c>
      <c r="K61" s="2">
        <f t="shared" si="24"/>
        <v>0</v>
      </c>
      <c r="L61" s="13">
        <f t="shared" si="25"/>
        <v>50</v>
      </c>
      <c r="M61" s="6">
        <f t="shared" si="29"/>
        <v>4250</v>
      </c>
    </row>
    <row r="62" spans="5:13">
      <c r="E62" s="13">
        <f t="shared" si="22"/>
        <v>57</v>
      </c>
      <c r="F62" s="21">
        <v>0.15059392948613515</v>
      </c>
      <c r="G62" s="24">
        <f t="shared" si="26"/>
        <v>1</v>
      </c>
      <c r="H62" s="6">
        <f t="shared" si="27"/>
        <v>0</v>
      </c>
      <c r="I62" s="26">
        <f t="shared" si="23"/>
        <v>0</v>
      </c>
      <c r="J62" s="13">
        <f t="shared" si="28"/>
        <v>0</v>
      </c>
      <c r="K62" s="2">
        <f t="shared" si="24"/>
        <v>0</v>
      </c>
      <c r="L62" s="13">
        <f t="shared" si="25"/>
        <v>50</v>
      </c>
      <c r="M62" s="6">
        <f t="shared" si="29"/>
        <v>-50</v>
      </c>
    </row>
    <row r="63" spans="5:13">
      <c r="E63" s="13">
        <f t="shared" si="22"/>
        <v>58</v>
      </c>
      <c r="F63" s="21">
        <v>0.19430848333328266</v>
      </c>
      <c r="G63" s="24">
        <f t="shared" si="26"/>
        <v>2</v>
      </c>
      <c r="H63" s="6">
        <f t="shared" si="27"/>
        <v>0</v>
      </c>
      <c r="I63" s="26">
        <f t="shared" si="23"/>
        <v>0</v>
      </c>
      <c r="J63" s="13">
        <f t="shared" si="28"/>
        <v>0</v>
      </c>
      <c r="K63" s="2">
        <f t="shared" si="24"/>
        <v>0</v>
      </c>
      <c r="L63" s="13">
        <f t="shared" si="25"/>
        <v>100</v>
      </c>
      <c r="M63" s="6">
        <f t="shared" si="29"/>
        <v>-100</v>
      </c>
    </row>
    <row r="64" spans="5:13">
      <c r="E64" s="13">
        <f t="shared" si="22"/>
        <v>59</v>
      </c>
      <c r="F64" s="21">
        <v>0.51494181616896006</v>
      </c>
      <c r="G64" s="24">
        <f t="shared" si="26"/>
        <v>3</v>
      </c>
      <c r="H64" s="6">
        <f t="shared" si="27"/>
        <v>1</v>
      </c>
      <c r="I64" s="26">
        <f t="shared" si="23"/>
        <v>0</v>
      </c>
      <c r="J64" s="13">
        <f t="shared" si="28"/>
        <v>4300</v>
      </c>
      <c r="K64" s="2">
        <f t="shared" si="24"/>
        <v>0</v>
      </c>
      <c r="L64" s="13">
        <f t="shared" si="25"/>
        <v>150</v>
      </c>
      <c r="M64" s="6">
        <f t="shared" si="29"/>
        <v>4150</v>
      </c>
    </row>
    <row r="65" spans="5:13">
      <c r="E65" s="13">
        <f t="shared" si="22"/>
        <v>60</v>
      </c>
      <c r="F65" s="21">
        <v>0.45490359535679659</v>
      </c>
      <c r="G65" s="24">
        <f t="shared" si="26"/>
        <v>3</v>
      </c>
      <c r="H65" s="6">
        <f t="shared" si="27"/>
        <v>1</v>
      </c>
      <c r="I65" s="26">
        <f t="shared" si="23"/>
        <v>0</v>
      </c>
      <c r="J65" s="13">
        <f t="shared" si="28"/>
        <v>4300</v>
      </c>
      <c r="K65" s="2">
        <f t="shared" si="24"/>
        <v>0</v>
      </c>
      <c r="L65" s="13">
        <f t="shared" si="25"/>
        <v>150</v>
      </c>
      <c r="M65" s="6">
        <f t="shared" si="29"/>
        <v>4150</v>
      </c>
    </row>
    <row r="66" spans="5:13">
      <c r="E66" s="13">
        <f t="shared" si="22"/>
        <v>61</v>
      </c>
      <c r="F66" s="21">
        <v>0.81953699909927291</v>
      </c>
      <c r="G66" s="24">
        <f t="shared" si="26"/>
        <v>3</v>
      </c>
      <c r="H66" s="6">
        <f t="shared" si="27"/>
        <v>3</v>
      </c>
      <c r="I66" s="26">
        <f t="shared" si="23"/>
        <v>0</v>
      </c>
      <c r="J66" s="13">
        <f t="shared" si="28"/>
        <v>12900</v>
      </c>
      <c r="K66" s="2">
        <f t="shared" si="24"/>
        <v>0</v>
      </c>
      <c r="L66" s="13">
        <f t="shared" si="25"/>
        <v>150</v>
      </c>
      <c r="M66" s="6">
        <f t="shared" si="29"/>
        <v>12750</v>
      </c>
    </row>
    <row r="67" spans="5:13">
      <c r="E67" s="13">
        <f t="shared" si="22"/>
        <v>62</v>
      </c>
      <c r="F67" s="21">
        <v>0.88419515395926318</v>
      </c>
      <c r="G67" s="24">
        <f t="shared" si="26"/>
        <v>1</v>
      </c>
      <c r="H67" s="6">
        <f t="shared" si="27"/>
        <v>3</v>
      </c>
      <c r="I67" s="26">
        <f t="shared" si="23"/>
        <v>-2</v>
      </c>
      <c r="J67" s="13">
        <f t="shared" si="28"/>
        <v>4300</v>
      </c>
      <c r="K67" s="2">
        <f t="shared" si="24"/>
        <v>-1000</v>
      </c>
      <c r="L67" s="13">
        <f t="shared" si="25"/>
        <v>50</v>
      </c>
      <c r="M67" s="6">
        <f t="shared" si="29"/>
        <v>3250</v>
      </c>
    </row>
    <row r="68" spans="5:13">
      <c r="E68" s="13">
        <f t="shared" si="22"/>
        <v>63</v>
      </c>
      <c r="F68" s="21">
        <v>0.89193403392369408</v>
      </c>
      <c r="G68" s="24">
        <f t="shared" si="26"/>
        <v>1</v>
      </c>
      <c r="H68" s="6">
        <f t="shared" si="27"/>
        <v>3</v>
      </c>
      <c r="I68" s="26">
        <f t="shared" si="23"/>
        <v>-2</v>
      </c>
      <c r="J68" s="13">
        <f t="shared" si="28"/>
        <v>4300</v>
      </c>
      <c r="K68" s="2">
        <f t="shared" si="24"/>
        <v>-1000</v>
      </c>
      <c r="L68" s="13">
        <f t="shared" si="25"/>
        <v>50</v>
      </c>
      <c r="M68" s="6">
        <f t="shared" si="29"/>
        <v>3250</v>
      </c>
    </row>
    <row r="69" spans="5:13">
      <c r="E69" s="13">
        <f t="shared" si="22"/>
        <v>64</v>
      </c>
      <c r="F69" s="21">
        <v>0.89547416459956608</v>
      </c>
      <c r="G69" s="24">
        <f t="shared" si="26"/>
        <v>1</v>
      </c>
      <c r="H69" s="6">
        <f t="shared" si="27"/>
        <v>3</v>
      </c>
      <c r="I69" s="26">
        <f t="shared" si="23"/>
        <v>-2</v>
      </c>
      <c r="J69" s="13">
        <f t="shared" si="28"/>
        <v>4300</v>
      </c>
      <c r="K69" s="2">
        <f t="shared" si="24"/>
        <v>-1000</v>
      </c>
      <c r="L69" s="13">
        <f t="shared" si="25"/>
        <v>50</v>
      </c>
      <c r="M69" s="6">
        <f t="shared" si="29"/>
        <v>3250</v>
      </c>
    </row>
    <row r="70" spans="5:13">
      <c r="E70" s="13">
        <f t="shared" si="22"/>
        <v>65</v>
      </c>
      <c r="F70" s="21">
        <v>0.66309753233847513</v>
      </c>
      <c r="G70" s="24">
        <f t="shared" si="26"/>
        <v>1</v>
      </c>
      <c r="H70" s="6">
        <f t="shared" si="27"/>
        <v>2</v>
      </c>
      <c r="I70" s="26">
        <f t="shared" ref="I70:I85" si="30">MIN(G70-H70,0)</f>
        <v>-1</v>
      </c>
      <c r="J70" s="13">
        <f t="shared" si="28"/>
        <v>4300</v>
      </c>
      <c r="K70" s="2">
        <f t="shared" ref="K70:K85" si="31">I70*500</f>
        <v>-500</v>
      </c>
      <c r="L70" s="13">
        <f t="shared" ref="L70:L85" si="32">G70*50</f>
        <v>50</v>
      </c>
      <c r="M70" s="6">
        <f t="shared" si="29"/>
        <v>3750</v>
      </c>
    </row>
    <row r="71" spans="5:13">
      <c r="E71" s="13">
        <f t="shared" si="22"/>
        <v>66</v>
      </c>
      <c r="F71" s="21">
        <v>0.49219209616421544</v>
      </c>
      <c r="G71" s="24">
        <f t="shared" ref="G71:G86" si="33">1+MAX(G70-H70,0)</f>
        <v>1</v>
      </c>
      <c r="H71" s="6">
        <f t="shared" ref="H71:H86" si="34">VLOOKUP(F71,Lookup,2)</f>
        <v>1</v>
      </c>
      <c r="I71" s="26">
        <f t="shared" si="30"/>
        <v>0</v>
      </c>
      <c r="J71" s="13">
        <f t="shared" ref="J71:J86" si="35">4300*MIN(H71, G71)</f>
        <v>4300</v>
      </c>
      <c r="K71" s="2">
        <f t="shared" si="31"/>
        <v>0</v>
      </c>
      <c r="L71" s="13">
        <f t="shared" si="32"/>
        <v>50</v>
      </c>
      <c r="M71" s="6">
        <f t="shared" ref="M71:M86" si="36">J71+K71-L71</f>
        <v>4250</v>
      </c>
    </row>
    <row r="72" spans="5:13">
      <c r="E72" s="13">
        <f t="shared" si="22"/>
        <v>67</v>
      </c>
      <c r="F72" s="21">
        <v>2.9903428759859629E-2</v>
      </c>
      <c r="G72" s="24">
        <f t="shared" si="33"/>
        <v>1</v>
      </c>
      <c r="H72" s="6">
        <f t="shared" si="34"/>
        <v>0</v>
      </c>
      <c r="I72" s="26">
        <f t="shared" si="30"/>
        <v>0</v>
      </c>
      <c r="J72" s="13">
        <f t="shared" si="35"/>
        <v>0</v>
      </c>
      <c r="K72" s="2">
        <f t="shared" si="31"/>
        <v>0</v>
      </c>
      <c r="L72" s="13">
        <f t="shared" si="32"/>
        <v>50</v>
      </c>
      <c r="M72" s="6">
        <f t="shared" si="36"/>
        <v>-50</v>
      </c>
    </row>
    <row r="73" spans="5:13">
      <c r="E73" s="13">
        <f t="shared" si="22"/>
        <v>68</v>
      </c>
      <c r="F73" s="21">
        <v>0.89290085058141977</v>
      </c>
      <c r="G73" s="24">
        <f t="shared" si="33"/>
        <v>2</v>
      </c>
      <c r="H73" s="6">
        <f t="shared" si="34"/>
        <v>3</v>
      </c>
      <c r="I73" s="26">
        <f t="shared" si="30"/>
        <v>-1</v>
      </c>
      <c r="J73" s="13">
        <f t="shared" si="35"/>
        <v>8600</v>
      </c>
      <c r="K73" s="2">
        <f t="shared" si="31"/>
        <v>-500</v>
      </c>
      <c r="L73" s="13">
        <f t="shared" si="32"/>
        <v>100</v>
      </c>
      <c r="M73" s="6">
        <f t="shared" si="36"/>
        <v>8000</v>
      </c>
    </row>
    <row r="74" spans="5:13">
      <c r="E74" s="13">
        <f t="shared" si="22"/>
        <v>69</v>
      </c>
      <c r="F74" s="21">
        <v>0.39058056012355458</v>
      </c>
      <c r="G74" s="24">
        <f t="shared" si="33"/>
        <v>1</v>
      </c>
      <c r="H74" s="6">
        <f t="shared" si="34"/>
        <v>1</v>
      </c>
      <c r="I74" s="26">
        <f t="shared" si="30"/>
        <v>0</v>
      </c>
      <c r="J74" s="13">
        <f t="shared" si="35"/>
        <v>4300</v>
      </c>
      <c r="K74" s="2">
        <f t="shared" si="31"/>
        <v>0</v>
      </c>
      <c r="L74" s="13">
        <f t="shared" si="32"/>
        <v>50</v>
      </c>
      <c r="M74" s="6">
        <f t="shared" si="36"/>
        <v>4250</v>
      </c>
    </row>
    <row r="75" spans="5:13">
      <c r="E75" s="13">
        <f t="shared" si="22"/>
        <v>70</v>
      </c>
      <c r="F75" s="21">
        <v>0.10300797342949619</v>
      </c>
      <c r="G75" s="24">
        <f t="shared" si="33"/>
        <v>1</v>
      </c>
      <c r="H75" s="6">
        <f t="shared" si="34"/>
        <v>0</v>
      </c>
      <c r="I75" s="26">
        <f t="shared" si="30"/>
        <v>0</v>
      </c>
      <c r="J75" s="13">
        <f t="shared" si="35"/>
        <v>0</v>
      </c>
      <c r="K75" s="2">
        <f t="shared" si="31"/>
        <v>0</v>
      </c>
      <c r="L75" s="13">
        <f t="shared" si="32"/>
        <v>50</v>
      </c>
      <c r="M75" s="6">
        <f t="shared" si="36"/>
        <v>-50</v>
      </c>
    </row>
    <row r="76" spans="5:13">
      <c r="E76" s="13">
        <f t="shared" si="22"/>
        <v>71</v>
      </c>
      <c r="F76" s="21">
        <v>0.85263405108209467</v>
      </c>
      <c r="G76" s="24">
        <f t="shared" si="33"/>
        <v>2</v>
      </c>
      <c r="H76" s="6">
        <f t="shared" si="34"/>
        <v>3</v>
      </c>
      <c r="I76" s="26">
        <f t="shared" si="30"/>
        <v>-1</v>
      </c>
      <c r="J76" s="13">
        <f t="shared" si="35"/>
        <v>8600</v>
      </c>
      <c r="K76" s="2">
        <f t="shared" si="31"/>
        <v>-500</v>
      </c>
      <c r="L76" s="13">
        <f t="shared" si="32"/>
        <v>100</v>
      </c>
      <c r="M76" s="6">
        <f t="shared" si="36"/>
        <v>8000</v>
      </c>
    </row>
    <row r="77" spans="5:13">
      <c r="E77" s="13">
        <f t="shared" si="22"/>
        <v>72</v>
      </c>
      <c r="F77" s="21">
        <v>0.9303426772517378</v>
      </c>
      <c r="G77" s="24">
        <f t="shared" si="33"/>
        <v>1</v>
      </c>
      <c r="H77" s="6">
        <f t="shared" si="34"/>
        <v>4</v>
      </c>
      <c r="I77" s="26">
        <f t="shared" si="30"/>
        <v>-3</v>
      </c>
      <c r="J77" s="13">
        <f t="shared" si="35"/>
        <v>4300</v>
      </c>
      <c r="K77" s="2">
        <f t="shared" si="31"/>
        <v>-1500</v>
      </c>
      <c r="L77" s="13">
        <f t="shared" si="32"/>
        <v>50</v>
      </c>
      <c r="M77" s="6">
        <f t="shared" si="36"/>
        <v>2750</v>
      </c>
    </row>
    <row r="78" spans="5:13">
      <c r="E78" s="13">
        <f t="shared" si="22"/>
        <v>73</v>
      </c>
      <c r="F78" s="21">
        <v>0.10676028931697346</v>
      </c>
      <c r="G78" s="24">
        <f t="shared" si="33"/>
        <v>1</v>
      </c>
      <c r="H78" s="6">
        <f t="shared" si="34"/>
        <v>0</v>
      </c>
      <c r="I78" s="26">
        <f t="shared" si="30"/>
        <v>0</v>
      </c>
      <c r="J78" s="13">
        <f t="shared" si="35"/>
        <v>0</v>
      </c>
      <c r="K78" s="2">
        <f t="shared" si="31"/>
        <v>0</v>
      </c>
      <c r="L78" s="13">
        <f t="shared" si="32"/>
        <v>50</v>
      </c>
      <c r="M78" s="6">
        <f t="shared" si="36"/>
        <v>-50</v>
      </c>
    </row>
    <row r="79" spans="5:13">
      <c r="E79" s="13">
        <f t="shared" si="22"/>
        <v>74</v>
      </c>
      <c r="F79" s="21">
        <v>0.70412838199630845</v>
      </c>
      <c r="G79" s="24">
        <f t="shared" si="33"/>
        <v>2</v>
      </c>
      <c r="H79" s="6">
        <f t="shared" si="34"/>
        <v>2</v>
      </c>
      <c r="I79" s="26">
        <f t="shared" si="30"/>
        <v>0</v>
      </c>
      <c r="J79" s="13">
        <f t="shared" si="35"/>
        <v>8600</v>
      </c>
      <c r="K79" s="2">
        <f t="shared" si="31"/>
        <v>0</v>
      </c>
      <c r="L79" s="13">
        <f t="shared" si="32"/>
        <v>100</v>
      </c>
      <c r="M79" s="6">
        <f t="shared" si="36"/>
        <v>8500</v>
      </c>
    </row>
    <row r="80" spans="5:13">
      <c r="E80" s="13">
        <f t="shared" si="22"/>
        <v>75</v>
      </c>
      <c r="F80" s="21">
        <v>0.45616658574528746</v>
      </c>
      <c r="G80" s="24">
        <f t="shared" si="33"/>
        <v>1</v>
      </c>
      <c r="H80" s="6">
        <f t="shared" si="34"/>
        <v>1</v>
      </c>
      <c r="I80" s="26">
        <f t="shared" si="30"/>
        <v>0</v>
      </c>
      <c r="J80" s="13">
        <f t="shared" si="35"/>
        <v>4300</v>
      </c>
      <c r="K80" s="2">
        <f t="shared" si="31"/>
        <v>0</v>
      </c>
      <c r="L80" s="13">
        <f t="shared" si="32"/>
        <v>50</v>
      </c>
      <c r="M80" s="6">
        <f t="shared" si="36"/>
        <v>4250</v>
      </c>
    </row>
    <row r="81" spans="5:13">
      <c r="E81" s="13">
        <f t="shared" si="22"/>
        <v>76</v>
      </c>
      <c r="F81" s="21">
        <v>0.22336560446810694</v>
      </c>
      <c r="G81" s="24">
        <f t="shared" si="33"/>
        <v>1</v>
      </c>
      <c r="H81" s="6">
        <f t="shared" si="34"/>
        <v>1</v>
      </c>
      <c r="I81" s="26">
        <f t="shared" si="30"/>
        <v>0</v>
      </c>
      <c r="J81" s="13">
        <f t="shared" si="35"/>
        <v>4300</v>
      </c>
      <c r="K81" s="2">
        <f t="shared" si="31"/>
        <v>0</v>
      </c>
      <c r="L81" s="13">
        <f t="shared" si="32"/>
        <v>50</v>
      </c>
      <c r="M81" s="6">
        <f t="shared" si="36"/>
        <v>4250</v>
      </c>
    </row>
    <row r="82" spans="5:13">
      <c r="E82" s="13">
        <f t="shared" si="22"/>
        <v>77</v>
      </c>
      <c r="F82" s="21">
        <v>0.88492848127823298</v>
      </c>
      <c r="G82" s="24">
        <f t="shared" si="33"/>
        <v>1</v>
      </c>
      <c r="H82" s="6">
        <f t="shared" si="34"/>
        <v>3</v>
      </c>
      <c r="I82" s="26">
        <f t="shared" si="30"/>
        <v>-2</v>
      </c>
      <c r="J82" s="13">
        <f t="shared" si="35"/>
        <v>4300</v>
      </c>
      <c r="K82" s="2">
        <f t="shared" si="31"/>
        <v>-1000</v>
      </c>
      <c r="L82" s="13">
        <f t="shared" si="32"/>
        <v>50</v>
      </c>
      <c r="M82" s="6">
        <f t="shared" si="36"/>
        <v>3250</v>
      </c>
    </row>
    <row r="83" spans="5:13">
      <c r="E83" s="13">
        <f t="shared" si="22"/>
        <v>78</v>
      </c>
      <c r="F83" s="21">
        <v>9.394163352610807E-2</v>
      </c>
      <c r="G83" s="24">
        <f t="shared" si="33"/>
        <v>1</v>
      </c>
      <c r="H83" s="6">
        <f t="shared" si="34"/>
        <v>0</v>
      </c>
      <c r="I83" s="26">
        <f t="shared" si="30"/>
        <v>0</v>
      </c>
      <c r="J83" s="13">
        <f t="shared" si="35"/>
        <v>0</v>
      </c>
      <c r="K83" s="2">
        <f t="shared" si="31"/>
        <v>0</v>
      </c>
      <c r="L83" s="13">
        <f t="shared" si="32"/>
        <v>50</v>
      </c>
      <c r="M83" s="6">
        <f t="shared" si="36"/>
        <v>-50</v>
      </c>
    </row>
    <row r="84" spans="5:13">
      <c r="E84" s="13">
        <f t="shared" si="22"/>
        <v>79</v>
      </c>
      <c r="F84" s="21">
        <v>0.81210985990735929</v>
      </c>
      <c r="G84" s="24">
        <f t="shared" si="33"/>
        <v>2</v>
      </c>
      <c r="H84" s="6">
        <f t="shared" si="34"/>
        <v>3</v>
      </c>
      <c r="I84" s="26">
        <f t="shared" si="30"/>
        <v>-1</v>
      </c>
      <c r="J84" s="13">
        <f t="shared" si="35"/>
        <v>8600</v>
      </c>
      <c r="K84" s="2">
        <f t="shared" si="31"/>
        <v>-500</v>
      </c>
      <c r="L84" s="13">
        <f t="shared" si="32"/>
        <v>100</v>
      </c>
      <c r="M84" s="6">
        <f t="shared" si="36"/>
        <v>8000</v>
      </c>
    </row>
    <row r="85" spans="5:13">
      <c r="E85" s="13">
        <f t="shared" ref="E85:E105" si="37">E84+1</f>
        <v>80</v>
      </c>
      <c r="F85" s="21">
        <v>0.94226115017556999</v>
      </c>
      <c r="G85" s="24">
        <f t="shared" si="33"/>
        <v>1</v>
      </c>
      <c r="H85" s="6">
        <f t="shared" si="34"/>
        <v>4</v>
      </c>
      <c r="I85" s="26">
        <f t="shared" si="30"/>
        <v>-3</v>
      </c>
      <c r="J85" s="13">
        <f t="shared" si="35"/>
        <v>4300</v>
      </c>
      <c r="K85" s="2">
        <f t="shared" si="31"/>
        <v>-1500</v>
      </c>
      <c r="L85" s="13">
        <f t="shared" si="32"/>
        <v>50</v>
      </c>
      <c r="M85" s="6">
        <f t="shared" si="36"/>
        <v>2750</v>
      </c>
    </row>
    <row r="86" spans="5:13">
      <c r="E86" s="13">
        <f t="shared" si="37"/>
        <v>81</v>
      </c>
      <c r="F86" s="21">
        <v>0.15808287427291834</v>
      </c>
      <c r="G86" s="24">
        <f t="shared" si="33"/>
        <v>1</v>
      </c>
      <c r="H86" s="6">
        <f t="shared" si="34"/>
        <v>0</v>
      </c>
      <c r="I86" s="26">
        <f t="shared" ref="I86:I101" si="38">MIN(G86-H86,0)</f>
        <v>0</v>
      </c>
      <c r="J86" s="13">
        <f t="shared" si="35"/>
        <v>0</v>
      </c>
      <c r="K86" s="2">
        <f t="shared" ref="K86:K101" si="39">I86*500</f>
        <v>0</v>
      </c>
      <c r="L86" s="13">
        <f t="shared" ref="L86:L101" si="40">G86*50</f>
        <v>50</v>
      </c>
      <c r="M86" s="6">
        <f t="shared" si="36"/>
        <v>-50</v>
      </c>
    </row>
    <row r="87" spans="5:13">
      <c r="E87" s="13">
        <f t="shared" si="37"/>
        <v>82</v>
      </c>
      <c r="F87" s="21">
        <v>0.74323523433100669</v>
      </c>
      <c r="G87" s="24">
        <f t="shared" ref="G87:G102" si="41">1+MAX(G86-H86,0)</f>
        <v>2</v>
      </c>
      <c r="H87" s="6">
        <f t="shared" ref="H87:H102" si="42">VLOOKUP(F87,Lookup,2)</f>
        <v>2</v>
      </c>
      <c r="I87" s="26">
        <f t="shared" si="38"/>
        <v>0</v>
      </c>
      <c r="J87" s="13">
        <f t="shared" ref="J87:J102" si="43">4300*MIN(H87, G87)</f>
        <v>8600</v>
      </c>
      <c r="K87" s="2">
        <f t="shared" si="39"/>
        <v>0</v>
      </c>
      <c r="L87" s="13">
        <f t="shared" si="40"/>
        <v>100</v>
      </c>
      <c r="M87" s="6">
        <f t="shared" ref="M87:M102" si="44">J87+K87-L87</f>
        <v>8500</v>
      </c>
    </row>
    <row r="88" spans="5:13">
      <c r="E88" s="13">
        <f t="shared" si="37"/>
        <v>83</v>
      </c>
      <c r="F88" s="21">
        <v>0.52456336481669119</v>
      </c>
      <c r="G88" s="24">
        <f t="shared" si="41"/>
        <v>1</v>
      </c>
      <c r="H88" s="6">
        <f t="shared" si="42"/>
        <v>1</v>
      </c>
      <c r="I88" s="26">
        <f t="shared" si="38"/>
        <v>0</v>
      </c>
      <c r="J88" s="13">
        <f t="shared" si="43"/>
        <v>4300</v>
      </c>
      <c r="K88" s="2">
        <f t="shared" si="39"/>
        <v>0</v>
      </c>
      <c r="L88" s="13">
        <f t="shared" si="40"/>
        <v>50</v>
      </c>
      <c r="M88" s="6">
        <f t="shared" si="44"/>
        <v>4250</v>
      </c>
    </row>
    <row r="89" spans="5:13">
      <c r="E89" s="13">
        <f t="shared" si="37"/>
        <v>84</v>
      </c>
      <c r="F89" s="21">
        <v>0.94813286472418756</v>
      </c>
      <c r="G89" s="24">
        <f t="shared" si="41"/>
        <v>1</v>
      </c>
      <c r="H89" s="6">
        <f t="shared" si="42"/>
        <v>4</v>
      </c>
      <c r="I89" s="26">
        <f t="shared" si="38"/>
        <v>-3</v>
      </c>
      <c r="J89" s="13">
        <f t="shared" si="43"/>
        <v>4300</v>
      </c>
      <c r="K89" s="2">
        <f t="shared" si="39"/>
        <v>-1500</v>
      </c>
      <c r="L89" s="13">
        <f t="shared" si="40"/>
        <v>50</v>
      </c>
      <c r="M89" s="6">
        <f t="shared" si="44"/>
        <v>2750</v>
      </c>
    </row>
    <row r="90" spans="5:13">
      <c r="E90" s="13">
        <f t="shared" si="37"/>
        <v>85</v>
      </c>
      <c r="F90" s="21">
        <v>0.82419145624605505</v>
      </c>
      <c r="G90" s="24">
        <f t="shared" si="41"/>
        <v>1</v>
      </c>
      <c r="H90" s="6">
        <f t="shared" si="42"/>
        <v>3</v>
      </c>
      <c r="I90" s="26">
        <f t="shared" si="38"/>
        <v>-2</v>
      </c>
      <c r="J90" s="13">
        <f t="shared" si="43"/>
        <v>4300</v>
      </c>
      <c r="K90" s="2">
        <f t="shared" si="39"/>
        <v>-1000</v>
      </c>
      <c r="L90" s="13">
        <f t="shared" si="40"/>
        <v>50</v>
      </c>
      <c r="M90" s="6">
        <f t="shared" si="44"/>
        <v>3250</v>
      </c>
    </row>
    <row r="91" spans="5:13">
      <c r="E91" s="13">
        <f t="shared" si="37"/>
        <v>86</v>
      </c>
      <c r="F91" s="21">
        <v>0.59561879250668692</v>
      </c>
      <c r="G91" s="24">
        <f t="shared" si="41"/>
        <v>1</v>
      </c>
      <c r="H91" s="6">
        <f t="shared" si="42"/>
        <v>1</v>
      </c>
      <c r="I91" s="26">
        <f t="shared" si="38"/>
        <v>0</v>
      </c>
      <c r="J91" s="13">
        <f t="shared" si="43"/>
        <v>4300</v>
      </c>
      <c r="K91" s="2">
        <f t="shared" si="39"/>
        <v>0</v>
      </c>
      <c r="L91" s="13">
        <f t="shared" si="40"/>
        <v>50</v>
      </c>
      <c r="M91" s="6">
        <f t="shared" si="44"/>
        <v>4250</v>
      </c>
    </row>
    <row r="92" spans="5:13">
      <c r="E92" s="13">
        <f t="shared" si="37"/>
        <v>87</v>
      </c>
      <c r="F92" s="21">
        <v>0.78348820817226716</v>
      </c>
      <c r="G92" s="24">
        <f t="shared" si="41"/>
        <v>1</v>
      </c>
      <c r="H92" s="6">
        <f t="shared" si="42"/>
        <v>2</v>
      </c>
      <c r="I92" s="26">
        <f t="shared" si="38"/>
        <v>-1</v>
      </c>
      <c r="J92" s="13">
        <f t="shared" si="43"/>
        <v>4300</v>
      </c>
      <c r="K92" s="2">
        <f t="shared" si="39"/>
        <v>-500</v>
      </c>
      <c r="L92" s="13">
        <f t="shared" si="40"/>
        <v>50</v>
      </c>
      <c r="M92" s="6">
        <f t="shared" si="44"/>
        <v>3750</v>
      </c>
    </row>
    <row r="93" spans="5:13">
      <c r="E93" s="13">
        <f t="shared" si="37"/>
        <v>88</v>
      </c>
      <c r="F93" s="21">
        <v>0.84901945983582028</v>
      </c>
      <c r="G93" s="24">
        <f t="shared" si="41"/>
        <v>1</v>
      </c>
      <c r="H93" s="6">
        <f t="shared" si="42"/>
        <v>3</v>
      </c>
      <c r="I93" s="26">
        <f t="shared" si="38"/>
        <v>-2</v>
      </c>
      <c r="J93" s="13">
        <f t="shared" si="43"/>
        <v>4300</v>
      </c>
      <c r="K93" s="2">
        <f t="shared" si="39"/>
        <v>-1000</v>
      </c>
      <c r="L93" s="13">
        <f t="shared" si="40"/>
        <v>50</v>
      </c>
      <c r="M93" s="6">
        <f t="shared" si="44"/>
        <v>3250</v>
      </c>
    </row>
    <row r="94" spans="5:13">
      <c r="E94" s="13">
        <f t="shared" si="37"/>
        <v>89</v>
      </c>
      <c r="F94" s="21">
        <v>0.43144204759095217</v>
      </c>
      <c r="G94" s="24">
        <f t="shared" si="41"/>
        <v>1</v>
      </c>
      <c r="H94" s="6">
        <f t="shared" si="42"/>
        <v>1</v>
      </c>
      <c r="I94" s="26">
        <f t="shared" si="38"/>
        <v>0</v>
      </c>
      <c r="J94" s="13">
        <f t="shared" si="43"/>
        <v>4300</v>
      </c>
      <c r="K94" s="2">
        <f t="shared" si="39"/>
        <v>0</v>
      </c>
      <c r="L94" s="13">
        <f t="shared" si="40"/>
        <v>50</v>
      </c>
      <c r="M94" s="6">
        <f t="shared" si="44"/>
        <v>4250</v>
      </c>
    </row>
    <row r="95" spans="5:13">
      <c r="E95" s="13">
        <f t="shared" si="37"/>
        <v>90</v>
      </c>
      <c r="F95" s="21">
        <v>0.40367639074127393</v>
      </c>
      <c r="G95" s="24">
        <f t="shared" si="41"/>
        <v>1</v>
      </c>
      <c r="H95" s="6">
        <f t="shared" si="42"/>
        <v>1</v>
      </c>
      <c r="I95" s="26">
        <f t="shared" si="38"/>
        <v>0</v>
      </c>
      <c r="J95" s="13">
        <f t="shared" si="43"/>
        <v>4300</v>
      </c>
      <c r="K95" s="2">
        <f t="shared" si="39"/>
        <v>0</v>
      </c>
      <c r="L95" s="13">
        <f t="shared" si="40"/>
        <v>50</v>
      </c>
      <c r="M95" s="6">
        <f t="shared" si="44"/>
        <v>4250</v>
      </c>
    </row>
    <row r="96" spans="5:13">
      <c r="E96" s="13">
        <f t="shared" si="37"/>
        <v>91</v>
      </c>
      <c r="F96" s="21">
        <v>0.71716047005123884</v>
      </c>
      <c r="G96" s="24">
        <f t="shared" si="41"/>
        <v>1</v>
      </c>
      <c r="H96" s="6">
        <f t="shared" si="42"/>
        <v>2</v>
      </c>
      <c r="I96" s="26">
        <f t="shared" si="38"/>
        <v>-1</v>
      </c>
      <c r="J96" s="13">
        <f t="shared" si="43"/>
        <v>4300</v>
      </c>
      <c r="K96" s="2">
        <f t="shared" si="39"/>
        <v>-500</v>
      </c>
      <c r="L96" s="13">
        <f t="shared" si="40"/>
        <v>50</v>
      </c>
      <c r="M96" s="6">
        <f t="shared" si="44"/>
        <v>3750</v>
      </c>
    </row>
    <row r="97" spans="2:13">
      <c r="E97" s="13">
        <f t="shared" si="37"/>
        <v>92</v>
      </c>
      <c r="F97" s="21">
        <v>0.44430337321665547</v>
      </c>
      <c r="G97" s="24">
        <f t="shared" si="41"/>
        <v>1</v>
      </c>
      <c r="H97" s="6">
        <f t="shared" si="42"/>
        <v>1</v>
      </c>
      <c r="I97" s="26">
        <f t="shared" si="38"/>
        <v>0</v>
      </c>
      <c r="J97" s="13">
        <f t="shared" si="43"/>
        <v>4300</v>
      </c>
      <c r="K97" s="2">
        <f t="shared" si="39"/>
        <v>0</v>
      </c>
      <c r="L97" s="13">
        <f t="shared" si="40"/>
        <v>50</v>
      </c>
      <c r="M97" s="6">
        <f t="shared" si="44"/>
        <v>4250</v>
      </c>
    </row>
    <row r="98" spans="2:13">
      <c r="E98" s="13">
        <f t="shared" si="37"/>
        <v>93</v>
      </c>
      <c r="F98" s="21">
        <v>0.71475536077339807</v>
      </c>
      <c r="G98" s="24">
        <f t="shared" si="41"/>
        <v>1</v>
      </c>
      <c r="H98" s="6">
        <f t="shared" si="42"/>
        <v>2</v>
      </c>
      <c r="I98" s="26">
        <f t="shared" si="38"/>
        <v>-1</v>
      </c>
      <c r="J98" s="13">
        <f t="shared" si="43"/>
        <v>4300</v>
      </c>
      <c r="K98" s="2">
        <f t="shared" si="39"/>
        <v>-500</v>
      </c>
      <c r="L98" s="13">
        <f t="shared" si="40"/>
        <v>50</v>
      </c>
      <c r="M98" s="6">
        <f t="shared" si="44"/>
        <v>3750</v>
      </c>
    </row>
    <row r="99" spans="2:13">
      <c r="E99" s="13">
        <f t="shared" si="37"/>
        <v>94</v>
      </c>
      <c r="F99" s="21">
        <v>0.82372515554248515</v>
      </c>
      <c r="G99" s="24">
        <f t="shared" si="41"/>
        <v>1</v>
      </c>
      <c r="H99" s="6">
        <f t="shared" si="42"/>
        <v>3</v>
      </c>
      <c r="I99" s="26">
        <f t="shared" si="38"/>
        <v>-2</v>
      </c>
      <c r="J99" s="13">
        <f t="shared" si="43"/>
        <v>4300</v>
      </c>
      <c r="K99" s="2">
        <f t="shared" si="39"/>
        <v>-1000</v>
      </c>
      <c r="L99" s="13">
        <f t="shared" si="40"/>
        <v>50</v>
      </c>
      <c r="M99" s="6">
        <f t="shared" si="44"/>
        <v>3250</v>
      </c>
    </row>
    <row r="100" spans="2:13">
      <c r="E100" s="13">
        <f t="shared" si="37"/>
        <v>95</v>
      </c>
      <c r="F100" s="21">
        <v>1.6079582746702847E-2</v>
      </c>
      <c r="G100" s="24">
        <f t="shared" si="41"/>
        <v>1</v>
      </c>
      <c r="H100" s="6">
        <f t="shared" si="42"/>
        <v>0</v>
      </c>
      <c r="I100" s="26">
        <f t="shared" si="38"/>
        <v>0</v>
      </c>
      <c r="J100" s="13">
        <f t="shared" si="43"/>
        <v>0</v>
      </c>
      <c r="K100" s="2">
        <f t="shared" si="39"/>
        <v>0</v>
      </c>
      <c r="L100" s="13">
        <f t="shared" si="40"/>
        <v>50</v>
      </c>
      <c r="M100" s="6">
        <f t="shared" si="44"/>
        <v>-50</v>
      </c>
    </row>
    <row r="101" spans="2:13">
      <c r="E101" s="13">
        <f t="shared" si="37"/>
        <v>96</v>
      </c>
      <c r="F101" s="21">
        <v>0.12890915536866404</v>
      </c>
      <c r="G101" s="24">
        <f t="shared" si="41"/>
        <v>2</v>
      </c>
      <c r="H101" s="6">
        <f t="shared" si="42"/>
        <v>0</v>
      </c>
      <c r="I101" s="26">
        <f t="shared" si="38"/>
        <v>0</v>
      </c>
      <c r="J101" s="13">
        <f t="shared" si="43"/>
        <v>0</v>
      </c>
      <c r="K101" s="2">
        <f t="shared" si="39"/>
        <v>0</v>
      </c>
      <c r="L101" s="13">
        <f t="shared" si="40"/>
        <v>100</v>
      </c>
      <c r="M101" s="6">
        <f t="shared" si="44"/>
        <v>-100</v>
      </c>
    </row>
    <row r="102" spans="2:13">
      <c r="B102" s="2"/>
      <c r="E102" s="13">
        <f t="shared" si="37"/>
        <v>97</v>
      </c>
      <c r="F102" s="21">
        <v>0.22814187564954902</v>
      </c>
      <c r="G102" s="24">
        <f t="shared" si="41"/>
        <v>3</v>
      </c>
      <c r="H102" s="6">
        <f t="shared" si="42"/>
        <v>1</v>
      </c>
      <c r="I102" s="26">
        <f>MIN(G102-H102,0)</f>
        <v>0</v>
      </c>
      <c r="J102" s="13">
        <f t="shared" si="43"/>
        <v>4300</v>
      </c>
      <c r="K102" s="2">
        <f>I102*500</f>
        <v>0</v>
      </c>
      <c r="L102" s="13">
        <f>G102*50</f>
        <v>150</v>
      </c>
      <c r="M102" s="6">
        <f t="shared" si="44"/>
        <v>4150</v>
      </c>
    </row>
    <row r="103" spans="2:13">
      <c r="E103" s="13">
        <f t="shared" si="37"/>
        <v>98</v>
      </c>
      <c r="F103" s="21">
        <v>0.79268775422092208</v>
      </c>
      <c r="G103" s="24">
        <f>1+MAX(G102-H102,0)</f>
        <v>3</v>
      </c>
      <c r="H103" s="6">
        <f>VLOOKUP(F103,Lookup,2)</f>
        <v>2</v>
      </c>
      <c r="I103" s="26">
        <f>MIN(G103-H103,0)</f>
        <v>0</v>
      </c>
      <c r="J103" s="13">
        <f>4300*MIN(H103, G103)</f>
        <v>8600</v>
      </c>
      <c r="K103" s="2">
        <f>I103*500</f>
        <v>0</v>
      </c>
      <c r="L103" s="13">
        <f>G103*50</f>
        <v>150</v>
      </c>
      <c r="M103" s="6">
        <f>J103+K103-L103</f>
        <v>8450</v>
      </c>
    </row>
    <row r="104" spans="2:13">
      <c r="E104" s="13">
        <f t="shared" si="37"/>
        <v>99</v>
      </c>
      <c r="F104" s="21">
        <v>0.19776120367575345</v>
      </c>
      <c r="G104" s="24">
        <f>1+MAX(G103-H103,0)</f>
        <v>2</v>
      </c>
      <c r="H104" s="6">
        <f>VLOOKUP(F104,Lookup,2)</f>
        <v>0</v>
      </c>
      <c r="I104" s="26">
        <f>MIN(G104-H104,0)</f>
        <v>0</v>
      </c>
      <c r="J104" s="13">
        <f>4300*MIN(H104, G104)</f>
        <v>0</v>
      </c>
      <c r="K104" s="2">
        <f>I104*500</f>
        <v>0</v>
      </c>
      <c r="L104" s="13">
        <f>G104*50</f>
        <v>100</v>
      </c>
      <c r="M104" s="6">
        <f>J104+K104-L104</f>
        <v>-100</v>
      </c>
    </row>
    <row r="105" spans="2:13">
      <c r="E105" s="30">
        <f t="shared" si="37"/>
        <v>100</v>
      </c>
      <c r="F105" s="22">
        <v>0.4241082995746297</v>
      </c>
      <c r="G105" s="25">
        <f>1+MAX(G104-H104,0)</f>
        <v>3</v>
      </c>
      <c r="H105" s="18">
        <f>VLOOKUP(F105,Lookup,2)</f>
        <v>1</v>
      </c>
      <c r="I105" s="31">
        <f>MIN(G105-H105,0)</f>
        <v>0</v>
      </c>
      <c r="J105" s="30">
        <f>4300*MIN(H105, G105)</f>
        <v>4300</v>
      </c>
      <c r="K105" s="29">
        <f>I105*500</f>
        <v>0</v>
      </c>
      <c r="L105" s="30">
        <f>G105*50</f>
        <v>150</v>
      </c>
      <c r="M105" s="6">
        <f>J105+K105-L105</f>
        <v>4150</v>
      </c>
    </row>
    <row r="106" spans="2:13">
      <c r="E106" s="34"/>
      <c r="F106" s="37" t="s">
        <v>5</v>
      </c>
      <c r="G106" s="35">
        <f t="shared" ref="G106:M106" si="45">SUM(G6:G105)</f>
        <v>158</v>
      </c>
      <c r="H106" s="36">
        <f t="shared" si="45"/>
        <v>150</v>
      </c>
      <c r="I106" s="35">
        <f t="shared" si="45"/>
        <v>-52</v>
      </c>
      <c r="J106" s="36">
        <f t="shared" si="45"/>
        <v>421400</v>
      </c>
      <c r="K106" s="12">
        <f t="shared" si="45"/>
        <v>-26000</v>
      </c>
      <c r="L106" s="36">
        <f t="shared" si="45"/>
        <v>7900</v>
      </c>
      <c r="M106" s="12">
        <f t="shared" si="45"/>
        <v>387500</v>
      </c>
    </row>
    <row r="107" spans="2:13">
      <c r="K107" s="20"/>
    </row>
    <row r="108" spans="2:13">
      <c r="K108" s="20"/>
    </row>
    <row r="109" spans="2:13">
      <c r="K109" s="20"/>
      <c r="L109" s="41"/>
      <c r="M109" s="20"/>
    </row>
    <row r="110" spans="2:13">
      <c r="K110" s="20"/>
    </row>
    <row r="111" spans="2:13">
      <c r="K111" s="20"/>
    </row>
    <row r="112" spans="2:13">
      <c r="K112" s="20"/>
    </row>
    <row r="113" spans="11:11">
      <c r="K113" s="20"/>
    </row>
    <row r="114" spans="11:11">
      <c r="K114" s="20"/>
    </row>
    <row r="115" spans="11:11">
      <c r="K115" s="20"/>
    </row>
    <row r="116" spans="11:11">
      <c r="K116" s="20"/>
    </row>
    <row r="117" spans="11:11">
      <c r="K117" s="20"/>
    </row>
    <row r="118" spans="11:11">
      <c r="K118" s="20"/>
    </row>
    <row r="119" spans="11:11">
      <c r="K119" s="20"/>
    </row>
    <row r="120" spans="11:11">
      <c r="K120" s="20"/>
    </row>
    <row r="121" spans="11:11">
      <c r="K121" s="20"/>
    </row>
    <row r="122" spans="11:11">
      <c r="K122" s="20"/>
    </row>
    <row r="123" spans="11:11">
      <c r="K123" s="20"/>
    </row>
    <row r="124" spans="11:11">
      <c r="K124" s="20"/>
    </row>
    <row r="125" spans="11:11">
      <c r="K125" s="20"/>
    </row>
    <row r="126" spans="11:11">
      <c r="K126" s="20"/>
    </row>
    <row r="127" spans="11:11">
      <c r="K127" s="20"/>
    </row>
    <row r="128" spans="11:11">
      <c r="K128" s="20"/>
    </row>
    <row r="129" spans="11:11">
      <c r="K129" s="20"/>
    </row>
    <row r="130" spans="11:11">
      <c r="K130" s="20"/>
    </row>
    <row r="131" spans="11:11">
      <c r="K131" s="20"/>
    </row>
    <row r="132" spans="11:11">
      <c r="K132" s="20"/>
    </row>
    <row r="133" spans="11:11">
      <c r="K133" s="20"/>
    </row>
    <row r="134" spans="11:11">
      <c r="K134" s="20"/>
    </row>
    <row r="135" spans="11:11">
      <c r="K135" s="20"/>
    </row>
    <row r="136" spans="11:11">
      <c r="K136" s="20"/>
    </row>
    <row r="137" spans="11:11">
      <c r="K137" s="20"/>
    </row>
    <row r="138" spans="11:11">
      <c r="K138" s="20"/>
    </row>
    <row r="139" spans="11:11">
      <c r="K139" s="20"/>
    </row>
    <row r="140" spans="11:11">
      <c r="K140" s="20"/>
    </row>
    <row r="141" spans="11:11">
      <c r="K141" s="20"/>
    </row>
    <row r="142" spans="11:11">
      <c r="K142" s="20"/>
    </row>
    <row r="143" spans="11:11">
      <c r="K143" s="20"/>
    </row>
    <row r="144" spans="11:11">
      <c r="K144" s="20"/>
    </row>
    <row r="145" spans="11:11">
      <c r="K145" s="20"/>
    </row>
    <row r="146" spans="11:11">
      <c r="K146" s="20"/>
    </row>
    <row r="147" spans="11:11">
      <c r="K147" s="20"/>
    </row>
    <row r="148" spans="11:11">
      <c r="K148" s="20"/>
    </row>
    <row r="149" spans="11:11">
      <c r="K149" s="20"/>
    </row>
    <row r="150" spans="11:11">
      <c r="K150" s="20"/>
    </row>
    <row r="151" spans="11:11">
      <c r="K151" s="20"/>
    </row>
    <row r="152" spans="11:11">
      <c r="K152" s="20"/>
    </row>
    <row r="153" spans="11:11">
      <c r="K153" s="20"/>
    </row>
    <row r="154" spans="11:11">
      <c r="K154" s="20"/>
    </row>
    <row r="155" spans="11:11">
      <c r="K155" s="20"/>
    </row>
    <row r="156" spans="11:11">
      <c r="K156" s="20"/>
    </row>
    <row r="157" spans="11:11">
      <c r="K157" s="20"/>
    </row>
    <row r="158" spans="11:11">
      <c r="K158" s="20"/>
    </row>
    <row r="159" spans="11:11">
      <c r="K159" s="20"/>
    </row>
    <row r="160" spans="11:11">
      <c r="K160" s="20"/>
    </row>
    <row r="161" spans="11:11">
      <c r="K161" s="20"/>
    </row>
    <row r="162" spans="11:11">
      <c r="K162" s="20"/>
    </row>
    <row r="163" spans="11:11">
      <c r="K163" s="20"/>
    </row>
    <row r="164" spans="11:11">
      <c r="K164" s="20"/>
    </row>
    <row r="165" spans="11:11">
      <c r="K165" s="20"/>
    </row>
    <row r="166" spans="11:11">
      <c r="K166" s="20"/>
    </row>
    <row r="167" spans="11:11">
      <c r="K167" s="20"/>
    </row>
    <row r="168" spans="11:11">
      <c r="K168" s="20"/>
    </row>
    <row r="169" spans="11:11">
      <c r="K169" s="20"/>
    </row>
    <row r="170" spans="11:11">
      <c r="K170" s="20"/>
    </row>
    <row r="171" spans="11:11">
      <c r="K171" s="20"/>
    </row>
    <row r="172" spans="11:11">
      <c r="K172" s="20"/>
    </row>
    <row r="173" spans="11:11">
      <c r="K173" s="20"/>
    </row>
    <row r="174" spans="11:11">
      <c r="K174" s="20"/>
    </row>
    <row r="175" spans="11:11">
      <c r="K175" s="20"/>
    </row>
    <row r="176" spans="11:11">
      <c r="K176" s="20"/>
    </row>
    <row r="177" spans="11:11">
      <c r="K177" s="20"/>
    </row>
    <row r="178" spans="11:11">
      <c r="K178" s="20"/>
    </row>
    <row r="179" spans="11:11">
      <c r="K179" s="20"/>
    </row>
    <row r="180" spans="11:11">
      <c r="K180" s="20"/>
    </row>
    <row r="181" spans="11:11">
      <c r="K181" s="20"/>
    </row>
    <row r="182" spans="11:11">
      <c r="K182" s="20"/>
    </row>
    <row r="183" spans="11:11">
      <c r="K183" s="20"/>
    </row>
    <row r="184" spans="11:11">
      <c r="K184" s="20"/>
    </row>
    <row r="185" spans="11:11">
      <c r="K185" s="20"/>
    </row>
    <row r="186" spans="11:11">
      <c r="K186" s="20"/>
    </row>
    <row r="187" spans="11:11">
      <c r="K187" s="20"/>
    </row>
    <row r="188" spans="11:11">
      <c r="K188" s="20"/>
    </row>
    <row r="189" spans="11:11">
      <c r="K189" s="20"/>
    </row>
    <row r="190" spans="11:11">
      <c r="K190" s="20"/>
    </row>
    <row r="191" spans="11:11">
      <c r="K191" s="20"/>
    </row>
    <row r="192" spans="11:11">
      <c r="K192" s="20"/>
    </row>
    <row r="193" spans="11:11">
      <c r="K193" s="20"/>
    </row>
    <row r="194" spans="11:11">
      <c r="K194" s="20"/>
    </row>
    <row r="195" spans="11:11">
      <c r="K195" s="20"/>
    </row>
    <row r="196" spans="11:11">
      <c r="K196" s="20"/>
    </row>
    <row r="197" spans="11:11">
      <c r="K197" s="20"/>
    </row>
    <row r="198" spans="11:11">
      <c r="K198" s="20"/>
    </row>
    <row r="199" spans="11:11">
      <c r="K199" s="20"/>
    </row>
    <row r="200" spans="11:11">
      <c r="K200" s="20"/>
    </row>
    <row r="201" spans="11:11">
      <c r="K201" s="20"/>
    </row>
    <row r="202" spans="11:11">
      <c r="K202" s="20"/>
    </row>
    <row r="203" spans="11:11">
      <c r="K203" s="20"/>
    </row>
    <row r="204" spans="11:11">
      <c r="K204" s="20"/>
    </row>
    <row r="205" spans="11:11">
      <c r="K205" s="20"/>
    </row>
    <row r="206" spans="11:11">
      <c r="K206" s="20"/>
    </row>
    <row r="207" spans="11:11">
      <c r="K207" s="20"/>
    </row>
    <row r="208" spans="11:11">
      <c r="K208" s="20"/>
    </row>
    <row r="209" spans="11:11">
      <c r="K209" s="20"/>
    </row>
    <row r="210" spans="11:11">
      <c r="K210" s="20"/>
    </row>
    <row r="211" spans="11:11">
      <c r="K211" s="20"/>
    </row>
    <row r="212" spans="11:11">
      <c r="K212" s="20"/>
    </row>
    <row r="213" spans="11:11">
      <c r="K213" s="20"/>
    </row>
    <row r="214" spans="11:11">
      <c r="K214" s="20"/>
    </row>
    <row r="215" spans="11:11">
      <c r="K215" s="20"/>
    </row>
    <row r="216" spans="11:11">
      <c r="K216" s="20"/>
    </row>
    <row r="217" spans="11:11">
      <c r="K217" s="20"/>
    </row>
    <row r="218" spans="11:11">
      <c r="K218" s="20"/>
    </row>
    <row r="219" spans="11:11">
      <c r="K219" s="20"/>
    </row>
    <row r="220" spans="11:11">
      <c r="K220" s="20"/>
    </row>
    <row r="221" spans="11:11">
      <c r="K221" s="20"/>
    </row>
    <row r="222" spans="11:11">
      <c r="K222" s="20"/>
    </row>
    <row r="223" spans="11:11">
      <c r="K223" s="20"/>
    </row>
    <row r="224" spans="11:11">
      <c r="K224" s="20"/>
    </row>
    <row r="225" spans="11:11">
      <c r="K225" s="20"/>
    </row>
    <row r="226" spans="11:11">
      <c r="K226" s="20"/>
    </row>
    <row r="227" spans="11:11">
      <c r="K227" s="20"/>
    </row>
    <row r="228" spans="11:11">
      <c r="K228" s="20"/>
    </row>
    <row r="229" spans="11:11">
      <c r="K229" s="20"/>
    </row>
    <row r="230" spans="11:11">
      <c r="K230" s="20"/>
    </row>
    <row r="231" spans="11:11">
      <c r="K231" s="20"/>
    </row>
    <row r="232" spans="11:11">
      <c r="K232" s="20"/>
    </row>
    <row r="233" spans="11:11">
      <c r="K233" s="20"/>
    </row>
    <row r="234" spans="11:11">
      <c r="K234" s="20"/>
    </row>
    <row r="235" spans="11:11">
      <c r="K235" s="20"/>
    </row>
    <row r="236" spans="11:11">
      <c r="K236" s="20"/>
    </row>
    <row r="237" spans="11:11">
      <c r="K237" s="20"/>
    </row>
    <row r="238" spans="11:11">
      <c r="K238" s="20"/>
    </row>
    <row r="239" spans="11:11">
      <c r="K239" s="20"/>
    </row>
    <row r="240" spans="11:11">
      <c r="K240" s="20"/>
    </row>
    <row r="241" spans="11:11">
      <c r="K241" s="20"/>
    </row>
    <row r="242" spans="11:11">
      <c r="K242" s="20"/>
    </row>
    <row r="243" spans="11:11">
      <c r="K243" s="20"/>
    </row>
    <row r="244" spans="11:11">
      <c r="K244" s="20"/>
    </row>
    <row r="245" spans="11:11">
      <c r="K245" s="20"/>
    </row>
    <row r="246" spans="11:11">
      <c r="K246" s="20"/>
    </row>
    <row r="247" spans="11:11">
      <c r="K247" s="20"/>
    </row>
    <row r="248" spans="11:11">
      <c r="K248" s="20"/>
    </row>
    <row r="249" spans="11:11">
      <c r="K249" s="20"/>
    </row>
    <row r="250" spans="11:11">
      <c r="K250" s="20"/>
    </row>
    <row r="251" spans="11:11">
      <c r="K251" s="20"/>
    </row>
    <row r="252" spans="11:11">
      <c r="K252" s="20"/>
    </row>
    <row r="253" spans="11:11">
      <c r="K253" s="20"/>
    </row>
    <row r="254" spans="11:11">
      <c r="K254" s="20"/>
    </row>
    <row r="255" spans="11:11">
      <c r="K255" s="20"/>
    </row>
    <row r="256" spans="11:11">
      <c r="K256" s="20"/>
    </row>
    <row r="257" spans="11:11">
      <c r="K257" s="20"/>
    </row>
    <row r="258" spans="11:11">
      <c r="K258" s="20"/>
    </row>
    <row r="259" spans="11:11">
      <c r="K259" s="20"/>
    </row>
    <row r="260" spans="11:11">
      <c r="K260" s="20"/>
    </row>
    <row r="261" spans="11:11">
      <c r="K261" s="20"/>
    </row>
    <row r="262" spans="11:11">
      <c r="K262" s="20"/>
    </row>
    <row r="263" spans="11:11">
      <c r="K263" s="20"/>
    </row>
    <row r="264" spans="11:11">
      <c r="K264" s="20"/>
    </row>
    <row r="265" spans="11:11">
      <c r="K265" s="20"/>
    </row>
    <row r="266" spans="11:11">
      <c r="K266" s="20"/>
    </row>
    <row r="267" spans="11:11">
      <c r="K267" s="20"/>
    </row>
    <row r="268" spans="11:11">
      <c r="K268" s="20"/>
    </row>
    <row r="269" spans="11:11">
      <c r="K269" s="20"/>
    </row>
    <row r="270" spans="11:11">
      <c r="K270" s="20"/>
    </row>
    <row r="271" spans="11:11">
      <c r="K271" s="20"/>
    </row>
    <row r="272" spans="11:11">
      <c r="K272" s="20"/>
    </row>
    <row r="273" spans="11:11">
      <c r="K273" s="20"/>
    </row>
    <row r="274" spans="11:11">
      <c r="K274" s="20"/>
    </row>
    <row r="275" spans="11:11">
      <c r="K275" s="20"/>
    </row>
    <row r="276" spans="11:11">
      <c r="K276" s="20"/>
    </row>
    <row r="277" spans="11:11">
      <c r="K277" s="20"/>
    </row>
    <row r="278" spans="11:11">
      <c r="K278" s="20"/>
    </row>
    <row r="279" spans="11:11">
      <c r="K279" s="20"/>
    </row>
    <row r="280" spans="11:11">
      <c r="K280" s="20"/>
    </row>
    <row r="281" spans="11:11">
      <c r="K281" s="20"/>
    </row>
    <row r="282" spans="11:11">
      <c r="K282" s="20"/>
    </row>
    <row r="283" spans="11:11">
      <c r="K283" s="20"/>
    </row>
    <row r="284" spans="11:11">
      <c r="K284" s="20"/>
    </row>
    <row r="285" spans="11:11">
      <c r="K285" s="20"/>
    </row>
    <row r="286" spans="11:11">
      <c r="K286" s="20"/>
    </row>
    <row r="287" spans="11:11">
      <c r="K287" s="20"/>
    </row>
    <row r="288" spans="11:11">
      <c r="K288" s="20"/>
    </row>
    <row r="289" spans="11:11">
      <c r="K289" s="20"/>
    </row>
    <row r="290" spans="11:11">
      <c r="K290" s="20"/>
    </row>
    <row r="291" spans="11:11">
      <c r="K291" s="20"/>
    </row>
    <row r="292" spans="11:11">
      <c r="K292" s="20"/>
    </row>
    <row r="293" spans="11:11">
      <c r="K293" s="20"/>
    </row>
    <row r="294" spans="11:11">
      <c r="K294" s="20"/>
    </row>
    <row r="295" spans="11:11">
      <c r="K295" s="20"/>
    </row>
    <row r="296" spans="11:11">
      <c r="K296" s="20"/>
    </row>
    <row r="297" spans="11:11">
      <c r="K297" s="20"/>
    </row>
    <row r="298" spans="11:11">
      <c r="K298" s="20"/>
    </row>
    <row r="299" spans="11:11">
      <c r="K299" s="20"/>
    </row>
    <row r="300" spans="11:11">
      <c r="K300" s="20"/>
    </row>
    <row r="301" spans="11:11">
      <c r="K301" s="20"/>
    </row>
    <row r="302" spans="11:11">
      <c r="K302" s="20"/>
    </row>
    <row r="303" spans="11:11">
      <c r="K303" s="20"/>
    </row>
    <row r="304" spans="11:11">
      <c r="K304" s="20"/>
    </row>
    <row r="305" spans="11:11">
      <c r="K305" s="20"/>
    </row>
    <row r="306" spans="11:11">
      <c r="K306" s="20"/>
    </row>
    <row r="307" spans="11:11">
      <c r="K307" s="20"/>
    </row>
    <row r="308" spans="11:11">
      <c r="K308" s="20"/>
    </row>
    <row r="309" spans="11:11">
      <c r="K309" s="20"/>
    </row>
    <row r="310" spans="11:11">
      <c r="K310" s="20"/>
    </row>
    <row r="311" spans="11:11">
      <c r="K311" s="20"/>
    </row>
    <row r="312" spans="11:11">
      <c r="K312" s="20"/>
    </row>
    <row r="313" spans="11:11">
      <c r="K313" s="20"/>
    </row>
    <row r="314" spans="11:11">
      <c r="K314" s="20"/>
    </row>
    <row r="315" spans="11:11">
      <c r="K315" s="20"/>
    </row>
    <row r="316" spans="11:11">
      <c r="K316" s="20"/>
    </row>
    <row r="317" spans="11:11">
      <c r="K317" s="20"/>
    </row>
    <row r="318" spans="11:11">
      <c r="K318" s="20"/>
    </row>
    <row r="319" spans="11:11">
      <c r="K319" s="20"/>
    </row>
    <row r="320" spans="11:11">
      <c r="K320" s="20"/>
    </row>
    <row r="321" spans="11:11">
      <c r="K321" s="20"/>
    </row>
    <row r="322" spans="11:11">
      <c r="K322" s="20"/>
    </row>
    <row r="323" spans="11:11">
      <c r="K323" s="20"/>
    </row>
    <row r="324" spans="11:11">
      <c r="K324" s="20"/>
    </row>
    <row r="325" spans="11:11">
      <c r="K325" s="20"/>
    </row>
    <row r="326" spans="11:11">
      <c r="K326" s="20"/>
    </row>
    <row r="327" spans="11:11">
      <c r="K327" s="20"/>
    </row>
    <row r="328" spans="11:11">
      <c r="K328" s="20"/>
    </row>
    <row r="329" spans="11:11">
      <c r="K329" s="20"/>
    </row>
    <row r="330" spans="11:11">
      <c r="K330" s="20"/>
    </row>
    <row r="331" spans="11:11">
      <c r="K331" s="20"/>
    </row>
    <row r="332" spans="11:11">
      <c r="K332" s="20"/>
    </row>
    <row r="333" spans="11:11">
      <c r="K333" s="20"/>
    </row>
    <row r="334" spans="11:11">
      <c r="K334" s="20"/>
    </row>
    <row r="335" spans="11:11">
      <c r="K335" s="20"/>
    </row>
    <row r="336" spans="11:11">
      <c r="K336" s="20"/>
    </row>
    <row r="337" spans="11:11">
      <c r="K337" s="20"/>
    </row>
    <row r="338" spans="11:11">
      <c r="K338" s="20"/>
    </row>
    <row r="339" spans="11:11">
      <c r="K339" s="20"/>
    </row>
    <row r="340" spans="11:11">
      <c r="K340" s="20"/>
    </row>
    <row r="341" spans="11:11">
      <c r="K341" s="20"/>
    </row>
    <row r="342" spans="11:11">
      <c r="K342" s="20"/>
    </row>
    <row r="343" spans="11:11">
      <c r="K343" s="20"/>
    </row>
    <row r="344" spans="11:11">
      <c r="K344" s="20"/>
    </row>
    <row r="345" spans="11:11">
      <c r="K345" s="20"/>
    </row>
    <row r="346" spans="11:11">
      <c r="K346" s="20"/>
    </row>
    <row r="347" spans="11:11">
      <c r="K347" s="20"/>
    </row>
    <row r="348" spans="11:11">
      <c r="K348" s="20"/>
    </row>
    <row r="349" spans="11:11">
      <c r="K349" s="20"/>
    </row>
    <row r="350" spans="11:11">
      <c r="K350" s="20"/>
    </row>
    <row r="351" spans="11:11">
      <c r="K351" s="20"/>
    </row>
    <row r="352" spans="11:11">
      <c r="K352" s="20"/>
    </row>
    <row r="353" spans="11:11">
      <c r="K353" s="20"/>
    </row>
    <row r="354" spans="11:11">
      <c r="K354" s="20"/>
    </row>
    <row r="355" spans="11:11">
      <c r="K355" s="20"/>
    </row>
    <row r="356" spans="11:11">
      <c r="K356" s="20"/>
    </row>
    <row r="357" spans="11:11">
      <c r="K357" s="20"/>
    </row>
    <row r="358" spans="11:11">
      <c r="K358" s="20"/>
    </row>
    <row r="359" spans="11:11">
      <c r="K359" s="20"/>
    </row>
    <row r="360" spans="11:11">
      <c r="K360" s="20"/>
    </row>
    <row r="361" spans="11:11">
      <c r="K361" s="20"/>
    </row>
    <row r="362" spans="11:11">
      <c r="K362" s="20"/>
    </row>
    <row r="363" spans="11:11">
      <c r="K363" s="20"/>
    </row>
    <row r="364" spans="11:11">
      <c r="K364" s="20"/>
    </row>
    <row r="365" spans="11:11">
      <c r="K365" s="20"/>
    </row>
    <row r="366" spans="11:11">
      <c r="K366" s="20"/>
    </row>
    <row r="367" spans="11:11">
      <c r="K367" s="20"/>
    </row>
    <row r="368" spans="11:11">
      <c r="K368" s="20"/>
    </row>
    <row r="369" spans="11:11">
      <c r="K369" s="20"/>
    </row>
    <row r="370" spans="11:11">
      <c r="K370" s="20"/>
    </row>
    <row r="371" spans="11:11">
      <c r="K371" s="20"/>
    </row>
    <row r="372" spans="11:11">
      <c r="K372" s="20"/>
    </row>
    <row r="373" spans="11:11">
      <c r="K373" s="20"/>
    </row>
    <row r="374" spans="11:11">
      <c r="K374" s="20"/>
    </row>
    <row r="375" spans="11:11">
      <c r="K375" s="20"/>
    </row>
    <row r="376" spans="11:11">
      <c r="K376" s="20"/>
    </row>
    <row r="377" spans="11:11">
      <c r="K377" s="20"/>
    </row>
    <row r="378" spans="11:11">
      <c r="K378" s="20"/>
    </row>
    <row r="379" spans="11:11">
      <c r="K379" s="20"/>
    </row>
    <row r="380" spans="11:11">
      <c r="K380" s="20"/>
    </row>
    <row r="381" spans="11:11">
      <c r="K381" s="20"/>
    </row>
    <row r="382" spans="11:11">
      <c r="K382" s="20"/>
    </row>
    <row r="383" spans="11:11">
      <c r="K383" s="20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1997-04-20T13:43:30Z</dcterms:created>
  <dcterms:modified xsi:type="dcterms:W3CDTF">2008-12-09T14:10:48Z</dcterms:modified>
</cp:coreProperties>
</file>